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60" windowHeight="7680" activeTab="0"/>
  </bookViews>
  <sheets>
    <sheet name="Grp. A - D" sheetId="1" r:id="rId1"/>
    <sheet name="Grp. E - H" sheetId="2" r:id="rId2"/>
    <sheet name="Endrunde" sheetId="3" r:id="rId3"/>
    <sheet name="Platzierungen" sheetId="4" r:id="rId4"/>
  </sheets>
  <definedNames>
    <definedName name="_xlnm.Print_Area" localSheetId="2">'Endrunde'!$A:$BD</definedName>
    <definedName name="_xlnm.Print_Area" localSheetId="0">'Grp. A - D'!$A:$BD</definedName>
    <definedName name="_xlnm.Print_Area" localSheetId="1">'Grp. E - H'!$A:$BD</definedName>
    <definedName name="_xlnm.Print_Titles" localSheetId="2">'Endrunde'!$1:$2</definedName>
  </definedNames>
  <calcPr fullCalcOnLoad="1"/>
</workbook>
</file>

<file path=xl/sharedStrings.xml><?xml version="1.0" encoding="utf-8"?>
<sst xmlns="http://schemas.openxmlformats.org/spreadsheetml/2006/main" count="884" uniqueCount="271">
  <si>
    <t>Beginn:</t>
  </si>
  <si>
    <t>Uhr</t>
  </si>
  <si>
    <t>Spielzeit:</t>
  </si>
  <si>
    <t>min</t>
  </si>
  <si>
    <t>Pause: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</si>
  <si>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</si>
  <si>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</si>
  <si>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</si>
  <si>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</si>
  <si>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</si>
  <si>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</si>
  <si>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</si>
  <si>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</si>
  <si>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</si>
  <si>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</si>
  <si>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</si>
  <si>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</si>
  <si>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</si>
  <si>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</si>
  <si>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</si>
  <si>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</si>
  <si>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</si>
  <si>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</si>
  <si>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x</t>
  </si>
  <si>
    <t>Gruppe C</t>
  </si>
  <si>
    <t>Gruppe D</t>
  </si>
  <si>
    <t>C</t>
  </si>
  <si>
    <t>D</t>
  </si>
  <si>
    <t>Gruppe E</t>
  </si>
  <si>
    <t>Gruppe F</t>
  </si>
  <si>
    <t>Gruppe G</t>
  </si>
  <si>
    <t>Gruppe H</t>
  </si>
  <si>
    <t>1. Gruppe A</t>
  </si>
  <si>
    <t>2. Gruppe B</t>
  </si>
  <si>
    <t>1. Gruppe C</t>
  </si>
  <si>
    <t>2. Gruppe D</t>
  </si>
  <si>
    <t>2. Gruppe A</t>
  </si>
  <si>
    <t>1. Gruppe B</t>
  </si>
  <si>
    <t>2. Gruppe C</t>
  </si>
  <si>
    <t>1. Gruppe D</t>
  </si>
  <si>
    <t>II. Spielplan Vorrunde Grp. A - D</t>
  </si>
  <si>
    <t>III. Abschlußtabellen Vorrunde Grp A - D</t>
  </si>
  <si>
    <t>II. Spielplan Vorrunde Grp. E - H</t>
  </si>
  <si>
    <t>E</t>
  </si>
  <si>
    <t>F</t>
  </si>
  <si>
    <t>H</t>
  </si>
  <si>
    <t>G</t>
  </si>
  <si>
    <t>I. Teilnehmende Mannschaften Grp. A - D</t>
  </si>
  <si>
    <t>I. Teilnehmende Mannschaften Grp. E - H</t>
  </si>
  <si>
    <t>III. Abschlußtabellen Vorrunde Grp E - H</t>
  </si>
  <si>
    <t>2. Gruppe H</t>
  </si>
  <si>
    <t>2. Gruppe G</t>
  </si>
  <si>
    <t>2. Gruppe F</t>
  </si>
  <si>
    <t>2. Gruppe E</t>
  </si>
  <si>
    <t>1. Gruppe E</t>
  </si>
  <si>
    <t>1. Gruppe F</t>
  </si>
  <si>
    <t>1. Gruppe G</t>
  </si>
  <si>
    <t>1. Gruppe H</t>
  </si>
  <si>
    <t>Sieger Spiel 49</t>
  </si>
  <si>
    <t>Sieger Spiel 50</t>
  </si>
  <si>
    <t>Sieger Spiel 51</t>
  </si>
  <si>
    <t>Sieger Spiel 52</t>
  </si>
  <si>
    <t>Sieger Spiel 53</t>
  </si>
  <si>
    <t>Sieger Spiel 54</t>
  </si>
  <si>
    <t>Sieger Spiel 55</t>
  </si>
  <si>
    <t>Sieger Spiel 56</t>
  </si>
  <si>
    <t>Sieger Spiel 57</t>
  </si>
  <si>
    <t>Sieger Spiel 58</t>
  </si>
  <si>
    <t>Sieger Spiel 59</t>
  </si>
  <si>
    <t>Sieger Spiel 60</t>
  </si>
  <si>
    <t>Sieger Spiel 61</t>
  </si>
  <si>
    <t>Sieger Spiel 62</t>
  </si>
  <si>
    <t>Sieger des Turniers ist die Mannschaft von:</t>
  </si>
  <si>
    <t>Platz</t>
  </si>
  <si>
    <t>Achtelfinale Platz 1 - 16</t>
  </si>
  <si>
    <t>Achtelfinale Platz 17 - 32</t>
  </si>
  <si>
    <t>3. Gruppe A</t>
  </si>
  <si>
    <t>3. Gruppe B</t>
  </si>
  <si>
    <t>3. Gruppe C</t>
  </si>
  <si>
    <t>3. Gruppe D</t>
  </si>
  <si>
    <t>3. Gruppe E</t>
  </si>
  <si>
    <t>3. Gruppe F</t>
  </si>
  <si>
    <t>3. Gruppe G</t>
  </si>
  <si>
    <t>3. Gruppe H</t>
  </si>
  <si>
    <t>4. Gruppe H</t>
  </si>
  <si>
    <t>4. Gruppe G</t>
  </si>
  <si>
    <t>4. Gruppe F</t>
  </si>
  <si>
    <t>4. Gruppe E</t>
  </si>
  <si>
    <t>4. Gruppe D</t>
  </si>
  <si>
    <t>4. Gruppe C</t>
  </si>
  <si>
    <t>4. Gruppe B</t>
  </si>
  <si>
    <t>4. Gruppe A</t>
  </si>
  <si>
    <t>Viertelfinale Platz 25 -32</t>
  </si>
  <si>
    <t>Sieger Spiel 63</t>
  </si>
  <si>
    <t>Sieger Spiel 64</t>
  </si>
  <si>
    <t>Viertelfinale Platz 17 - 24</t>
  </si>
  <si>
    <t>Verlierer Spiel 49</t>
  </si>
  <si>
    <t>Verlierer Spiel 51</t>
  </si>
  <si>
    <t>Verlierer Spiel 53</t>
  </si>
  <si>
    <t>Verlierer Spiel 55</t>
  </si>
  <si>
    <t>Verlierer Spiel 50</t>
  </si>
  <si>
    <t>Verlierer Spiel 52</t>
  </si>
  <si>
    <t>Verlierer Spiel 54</t>
  </si>
  <si>
    <t>Verlierer Spiel 56</t>
  </si>
  <si>
    <t>Viertelfinale Platz 9 - 16</t>
  </si>
  <si>
    <t>Viertelfinale Platz 1 - 8</t>
  </si>
  <si>
    <t>Verlierer Spiel 57</t>
  </si>
  <si>
    <t>Verlierer Spiel 58</t>
  </si>
  <si>
    <t>Verlierer Spiel 59</t>
  </si>
  <si>
    <t>Verlierer Spiel 60</t>
  </si>
  <si>
    <t>Verlierer Spiel 61</t>
  </si>
  <si>
    <t>Verlierer Spiel 62</t>
  </si>
  <si>
    <t>Verlierer Spiel 63</t>
  </si>
  <si>
    <t>Verlierer Spiel 64</t>
  </si>
  <si>
    <t>Halbfinale Platz 13 - 16</t>
  </si>
  <si>
    <t>Halbfinale Platz 9 - 12</t>
  </si>
  <si>
    <t>Halbfinale Platz 29 - 32</t>
  </si>
  <si>
    <t>Halbfinale Platz 25 - 28</t>
  </si>
  <si>
    <t>Halbfinale Platz 5 - 8</t>
  </si>
  <si>
    <t>Halbfinale Platz 21 - 24</t>
  </si>
  <si>
    <t>Halbfinale Platz 17 - 20</t>
  </si>
  <si>
    <t>Spiel um Platz 31 - 32</t>
  </si>
  <si>
    <t>Spiel um Platz 29 - 30</t>
  </si>
  <si>
    <t>Spiel um Platz 27 - 28</t>
  </si>
  <si>
    <t>Spiel um Platz 25 - 26</t>
  </si>
  <si>
    <t>Spiel um Platz 23 - 24</t>
  </si>
  <si>
    <t>Spiel um Platz 15 - 16</t>
  </si>
  <si>
    <t>Spiel um Platz 13 - 14</t>
  </si>
  <si>
    <t>Spiel um Platz 11 - 12</t>
  </si>
  <si>
    <t>Spiel um Platz 9 - 10</t>
  </si>
  <si>
    <t>Spiel um Platz 21 - 22</t>
  </si>
  <si>
    <t>Spiel um Platz 7 - 8</t>
  </si>
  <si>
    <t>Spiel um Platz 5 - 6</t>
  </si>
  <si>
    <t>Spiel um Platz 19 - 20</t>
  </si>
  <si>
    <t>Spiel um Platz 17 - 18</t>
  </si>
  <si>
    <t>Sieger Spiel 77</t>
  </si>
  <si>
    <t>Sieger Spiel 78</t>
  </si>
  <si>
    <t>Sieger Spiel 79</t>
  </si>
  <si>
    <t>Sieger Spiel 80</t>
  </si>
  <si>
    <t>Verlierer Spiel 93</t>
  </si>
  <si>
    <t>Verlierer Spiel 94</t>
  </si>
  <si>
    <t>Sieger Spiel 93</t>
  </si>
  <si>
    <t>Sieger Spiel 94</t>
  </si>
  <si>
    <t>Sieger Spiel 95</t>
  </si>
  <si>
    <t>Sieger Spiel 96</t>
  </si>
  <si>
    <t>Verlierer Spiel 95</t>
  </si>
  <si>
    <t>Verlierer Spiel 96</t>
  </si>
  <si>
    <t>Verlierer Spiel 89</t>
  </si>
  <si>
    <t>Verlierer Spiel 90</t>
  </si>
  <si>
    <t>Sieger Spiel 89</t>
  </si>
  <si>
    <t>Sieger Spiel 90</t>
  </si>
  <si>
    <t>Sieger Spiel 91</t>
  </si>
  <si>
    <t>Sieger Spiel 92</t>
  </si>
  <si>
    <t>Verlierer Spiel 91</t>
  </si>
  <si>
    <t>Verlierer Spiel 92</t>
  </si>
  <si>
    <t>Sieger Spiel 85</t>
  </si>
  <si>
    <t>Sieger Spiel 86</t>
  </si>
  <si>
    <t>Verlierer Spiel 85</t>
  </si>
  <si>
    <t>Verlierer Spiel 86</t>
  </si>
  <si>
    <t>Verlierer Spiel 87</t>
  </si>
  <si>
    <t>Verlierer Spiel 88</t>
  </si>
  <si>
    <t>Sieger Spiel 87</t>
  </si>
  <si>
    <t>Sieger Spiel 88</t>
  </si>
  <si>
    <t>Sieger Spiel 81</t>
  </si>
  <si>
    <t>Sieger Spiel 82</t>
  </si>
  <si>
    <t>Verlierer Spiel 81</t>
  </si>
  <si>
    <t>Verlierer Spiel 82</t>
  </si>
  <si>
    <t>Verlierer Spiel 83</t>
  </si>
  <si>
    <t>Verlierer Spiel 84</t>
  </si>
  <si>
    <t>Sieger Spiel 83</t>
  </si>
  <si>
    <t>Sieger Spiel 84</t>
  </si>
  <si>
    <t>Verlierer Spiel 73</t>
  </si>
  <si>
    <t>Verlierer Spiel 74</t>
  </si>
  <si>
    <t>Verlierer Spiel 75</t>
  </si>
  <si>
    <t>Verlierer Spiel 76</t>
  </si>
  <si>
    <t>Verlierer Spiel 65</t>
  </si>
  <si>
    <t>Verlierer Spiel 66</t>
  </si>
  <si>
    <t>Verlierer Spiel 67</t>
  </si>
  <si>
    <t>Verlierer Spiel 68</t>
  </si>
  <si>
    <t>Sieger Spiel 73</t>
  </si>
  <si>
    <t>Sieger Spiel 74</t>
  </si>
  <si>
    <t>Sieger Spiel 75</t>
  </si>
  <si>
    <t>Sieger Spiel 76</t>
  </si>
  <si>
    <t>Sieger Spiel 65</t>
  </si>
  <si>
    <t>Sieger Spiel 66</t>
  </si>
  <si>
    <t>Sieger Spiel 67</t>
  </si>
  <si>
    <t>Sieger Spiel 68</t>
  </si>
  <si>
    <t>Verlierer Spiel 77</t>
  </si>
  <si>
    <t>Verlierer Spiel 78</t>
  </si>
  <si>
    <t>Verlierer Spiel 79</t>
  </si>
  <si>
    <t>Verlierer Spiel 80</t>
  </si>
  <si>
    <t>Verlierer Spiel 69</t>
  </si>
  <si>
    <t>Verlierer Spiel 70</t>
  </si>
  <si>
    <t>Verlierer Spiel 71</t>
  </si>
  <si>
    <t>Verlierer Spiel 72</t>
  </si>
  <si>
    <t>Sieger Spiel 69</t>
  </si>
  <si>
    <t>Sieger Spiel 70</t>
  </si>
  <si>
    <t>Sieger Spiel 71</t>
  </si>
  <si>
    <t>Sieger Spiel 72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</si>
  <si>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</si>
  <si>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</si>
  <si>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</si>
  <si>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</si>
  <si>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</si>
  <si>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</si>
  <si>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</si>
  <si>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</si>
  <si>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</si>
  <si>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</si>
  <si>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</si>
  <si>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</si>
  <si>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</si>
  <si>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</si>
  <si>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</si>
  <si>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</si>
  <si>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</si>
  <si>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</si>
  <si>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</si>
  <si>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</si>
  <si>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</si>
  <si>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</si>
  <si>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</si>
  <si>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</si>
  <si>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</si>
  <si>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</si>
  <si>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</si>
  <si>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</si>
  <si>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V. Endklassement</t>
  </si>
  <si>
    <t>IV. Achtelfinale</t>
  </si>
  <si>
    <t>V. Viertelfinale</t>
  </si>
  <si>
    <t>VI. Halbfinale</t>
  </si>
  <si>
    <t>VII. Platzierungsspiele</t>
  </si>
  <si>
    <t>VIII. Endklassement</t>
  </si>
  <si>
    <t>SV Oberzell</t>
  </si>
  <si>
    <t>VfL Obereisesheim</t>
  </si>
  <si>
    <t>SV Weingarten</t>
  </si>
  <si>
    <t>Halbfinale Platz 1 - 4   ( 2 x 10 Minuten )</t>
  </si>
  <si>
    <t>Spiel um Platz 3 - 4  (2 x 10 Minuten)</t>
  </si>
  <si>
    <t>Finale  (2 x 10 Minuten)</t>
  </si>
  <si>
    <t>FV Illertissen</t>
  </si>
  <si>
    <t>FV Biberach</t>
  </si>
  <si>
    <t>Qualifikationsturnier für den CORDIAL CUP 2020</t>
  </si>
  <si>
    <t>am Samstag, den 21.03.2020 im Lindenhofstadion, 88250 Weingarten</t>
  </si>
  <si>
    <t>VfB Friedrichshafen U 11</t>
  </si>
  <si>
    <t>SG Mettenberg</t>
  </si>
  <si>
    <t>SC Unterpaffenhofen</t>
  </si>
  <si>
    <t>DJK Konstanz</t>
  </si>
  <si>
    <t>SGK Heidelberg</t>
  </si>
  <si>
    <t>RSV Magretenhaun</t>
  </si>
  <si>
    <t>VfB Friedrichshafen U 10</t>
  </si>
  <si>
    <t>FC Buchholz</t>
  </si>
  <si>
    <t>SV Böblingen</t>
  </si>
  <si>
    <t>VfL Munderkingen</t>
  </si>
  <si>
    <t>FSV 08 Bissingen</t>
  </si>
  <si>
    <t>FC Aarau (CH)</t>
  </si>
  <si>
    <r>
      <rPr>
        <sz val="16"/>
        <color indexed="53"/>
        <rFont val="Comic Sans MS"/>
        <family val="4"/>
      </rPr>
      <t>U11 Cordial Cup Qualifikationsturnier</t>
    </r>
    <r>
      <rPr>
        <sz val="16"/>
        <color indexed="53"/>
        <rFont val="Comic Sans MS"/>
        <family val="4"/>
      </rPr>
      <t xml:space="preserve"> 2020</t>
    </r>
  </si>
  <si>
    <t xml:space="preserve">FC Wangen </t>
  </si>
  <si>
    <t xml:space="preserve">SF Schwäbisch Hall </t>
  </si>
  <si>
    <t>FC Kempten</t>
  </si>
  <si>
    <t>SpVgg Lindau</t>
  </si>
  <si>
    <t>SSC Donaueschingen U 10</t>
  </si>
  <si>
    <t xml:space="preserve">SpVgg Kaufbeuren </t>
  </si>
  <si>
    <t xml:space="preserve">FV Ravensburg </t>
  </si>
  <si>
    <t xml:space="preserve">FV Neufra / Do. </t>
  </si>
  <si>
    <t xml:space="preserve">SV Fellbach </t>
  </si>
  <si>
    <t>FC Niederweningen - ZH (CH)</t>
  </si>
  <si>
    <t>SG Westallgäu</t>
  </si>
  <si>
    <t xml:space="preserve">SC Pfullendorf </t>
  </si>
  <si>
    <t>SV Wurmlingen</t>
  </si>
  <si>
    <t>ES Custines Malleloy (F)</t>
  </si>
  <si>
    <t>TSV Berg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</si>
</sst>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  <numFmt numFmtId="166" formatCode="#,##0.0,,\ &quot;Mio. €&quot;"/>
    <numFmt numFmtId="167" formatCode="0###&quot;.&quot;###&quot;.&quot;###"/>
    <numFmt numFmtId="168" formatCode="#,##0.0,\ &quot;T€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u val="single"/>
      <sz val="14"/>
      <name val="Arial"/>
      <family val="2"/>
    </font>
    <font>
      <sz val="16"/>
      <name val="Arial"/>
      <family val="2"/>
    </font>
    <font>
      <sz val="16"/>
      <color indexed="53"/>
      <name val="Comic Sans MS"/>
      <family val="4"/>
    </font>
    <font>
      <b/>
      <sz val="14"/>
      <color indexed="53"/>
      <name val="Comic Sans MS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8"/>
      <color indexed="53"/>
      <name val="Verdana"/>
      <family val="2"/>
    </font>
    <font>
      <b/>
      <sz val="18"/>
      <color indexed="9"/>
      <name val="Verdan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b/>
      <sz val="18"/>
      <color theme="0"/>
      <name val="Verdana"/>
      <family val="2"/>
    </font>
    <font>
      <b/>
      <sz val="18"/>
      <color rgb="FFFF0000"/>
      <name val="Verdana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166" fontId="0" fillId="0" borderId="0">
      <alignment vertical="center"/>
      <protection/>
    </xf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 vertical="center"/>
      <protection/>
    </xf>
    <xf numFmtId="168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3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readingOrder="2"/>
    </xf>
    <xf numFmtId="165" fontId="2" fillId="0" borderId="0" xfId="0" applyNumberFormat="1" applyFont="1" applyFill="1" applyBorder="1" applyAlignment="1">
      <alignment horizontal="center" vertical="justify" readingOrder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5" fontId="0" fillId="0" borderId="21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5" fontId="0" fillId="0" borderId="21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65" fontId="0" fillId="0" borderId="1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4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0" fillId="0" borderId="0" xfId="53">
      <alignment vertical="center"/>
      <protection/>
    </xf>
    <xf numFmtId="0" fontId="0" fillId="0" borderId="0" xfId="53" applyFont="1">
      <alignment vertical="center"/>
      <protection/>
    </xf>
    <xf numFmtId="0" fontId="4" fillId="0" borderId="0" xfId="53" applyFont="1" applyAlignment="1">
      <alignment horizontal="right" vertical="center" indent="1"/>
      <protection/>
    </xf>
    <xf numFmtId="0" fontId="4" fillId="0" borderId="0" xfId="53" applyFont="1">
      <alignment vertical="center"/>
      <protection/>
    </xf>
    <xf numFmtId="20" fontId="5" fillId="0" borderId="0" xfId="53" applyNumberFormat="1" applyFont="1" applyAlignment="1">
      <alignment horizontal="right" vertical="center" indent="1"/>
      <protection/>
    </xf>
    <xf numFmtId="0" fontId="5" fillId="0" borderId="0" xfId="53" applyFont="1">
      <alignment vertical="center"/>
      <protection/>
    </xf>
    <xf numFmtId="0" fontId="5" fillId="0" borderId="0" xfId="53" applyFont="1" applyAlignment="1">
      <alignment horizontal="right" vertical="center" indent="1"/>
      <protection/>
    </xf>
    <xf numFmtId="0" fontId="0" fillId="0" borderId="0" xfId="0" applyFill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53" applyFill="1">
      <alignment vertical="center"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indent="1" shrinkToFit="1"/>
    </xf>
    <xf numFmtId="0" fontId="0" fillId="0" borderId="11" xfId="0" applyFont="1" applyFill="1" applyBorder="1" applyAlignment="1">
      <alignment horizontal="left" vertical="center" indent="1" shrinkToFit="1"/>
    </xf>
    <xf numFmtId="0" fontId="0" fillId="0" borderId="30" xfId="0" applyFont="1" applyFill="1" applyBorder="1" applyAlignment="1">
      <alignment horizontal="left" vertical="center" indent="1" shrinkToFit="1"/>
    </xf>
    <xf numFmtId="0" fontId="0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0" borderId="37" xfId="0" applyNumberFormat="1" applyFont="1" applyBorder="1" applyAlignment="1">
      <alignment horizontal="center" vertical="center"/>
    </xf>
    <xf numFmtId="165" fontId="0" fillId="0" borderId="38" xfId="0" applyNumberFormat="1" applyFont="1" applyBorder="1" applyAlignment="1">
      <alignment horizontal="center" vertical="center"/>
    </xf>
    <xf numFmtId="165" fontId="0" fillId="0" borderId="3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5" fontId="0" fillId="0" borderId="35" xfId="0" applyNumberFormat="1" applyFont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/>
    </xf>
    <xf numFmtId="165" fontId="0" fillId="0" borderId="36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indent="1" shrinkToFit="1"/>
    </xf>
    <xf numFmtId="0" fontId="0" fillId="0" borderId="12" xfId="0" applyFont="1" applyFill="1" applyBorder="1" applyAlignment="1">
      <alignment horizontal="left" vertical="center" indent="1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5" fontId="0" fillId="0" borderId="44" xfId="0" applyNumberFormat="1" applyFont="1" applyBorder="1" applyAlignment="1">
      <alignment horizontal="center" vertical="center"/>
    </xf>
    <xf numFmtId="165" fontId="0" fillId="0" borderId="29" xfId="0" applyNumberFormat="1" applyFont="1" applyBorder="1" applyAlignment="1">
      <alignment horizontal="center" vertical="center"/>
    </xf>
    <xf numFmtId="165" fontId="0" fillId="0" borderId="45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indent="1" shrinkToFit="1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indent="1" shrinkToFit="1"/>
    </xf>
    <xf numFmtId="0" fontId="0" fillId="0" borderId="13" xfId="0" applyFont="1" applyFill="1" applyBorder="1" applyAlignment="1">
      <alignment horizontal="left" vertical="center" indent="1" shrinkToFit="1"/>
    </xf>
    <xf numFmtId="0" fontId="0" fillId="0" borderId="51" xfId="0" applyFont="1" applyFill="1" applyBorder="1" applyAlignment="1">
      <alignment horizontal="left" vertical="center" indent="1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vertical="center"/>
    </xf>
    <xf numFmtId="0" fontId="12" fillId="33" borderId="42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 indent="1" shrinkToFit="1"/>
    </xf>
    <xf numFmtId="0" fontId="0" fillId="0" borderId="10" xfId="0" applyFont="1" applyFill="1" applyBorder="1" applyAlignment="1">
      <alignment horizontal="left" vertical="center" indent="1" shrinkToFit="1"/>
    </xf>
    <xf numFmtId="0" fontId="0" fillId="0" borderId="32" xfId="0" applyFont="1" applyFill="1" applyBorder="1" applyAlignment="1">
      <alignment horizontal="left" vertical="center" indent="1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20" fontId="0" fillId="0" borderId="56" xfId="0" applyNumberFormat="1" applyFont="1" applyFill="1" applyBorder="1" applyAlignment="1">
      <alignment horizontal="center" vertical="center"/>
    </xf>
    <xf numFmtId="20" fontId="0" fillId="0" borderId="5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shrinkToFit="1"/>
    </xf>
    <xf numFmtId="0" fontId="10" fillId="0" borderId="58" xfId="0" applyFont="1" applyBorder="1" applyAlignment="1">
      <alignment horizontal="left" shrinkToFit="1"/>
    </xf>
    <xf numFmtId="0" fontId="13" fillId="33" borderId="22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left" shrinkToFit="1"/>
    </xf>
    <xf numFmtId="0" fontId="10" fillId="0" borderId="24" xfId="0" applyFont="1" applyBorder="1" applyAlignment="1">
      <alignment horizontal="left" shrinkToFit="1"/>
    </xf>
    <xf numFmtId="0" fontId="10" fillId="0" borderId="26" xfId="0" applyFont="1" applyBorder="1" applyAlignment="1">
      <alignment horizontal="left" shrinkToFit="1"/>
    </xf>
    <xf numFmtId="0" fontId="10" fillId="0" borderId="59" xfId="0" applyFont="1" applyBorder="1" applyAlignment="1">
      <alignment horizontal="left" shrinkToFit="1"/>
    </xf>
    <xf numFmtId="45" fontId="14" fillId="0" borderId="11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0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58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5" fillId="0" borderId="24" xfId="0" applyFont="1" applyBorder="1" applyAlignment="1">
      <alignment horizontal="left" shrinkToFit="1"/>
    </xf>
    <xf numFmtId="0" fontId="5" fillId="0" borderId="6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6" fillId="33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shrinkToFit="1"/>
    </xf>
    <xf numFmtId="0" fontId="5" fillId="0" borderId="26" xfId="0" applyFont="1" applyBorder="1" applyAlignment="1">
      <alignment horizontal="left" shrinkToFit="1"/>
    </xf>
    <xf numFmtId="0" fontId="5" fillId="0" borderId="59" xfId="0" applyFont="1" applyBorder="1" applyAlignment="1">
      <alignment horizontal="left" shrinkToFit="1"/>
    </xf>
    <xf numFmtId="0" fontId="0" fillId="0" borderId="52" xfId="0" applyFont="1" applyFill="1" applyBorder="1" applyAlignment="1">
      <alignment horizontal="left" vertical="center" indent="1" shrinkToFit="1"/>
    </xf>
    <xf numFmtId="0" fontId="2" fillId="0" borderId="6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5" fillId="33" borderId="54" xfId="0" applyFont="1" applyFill="1" applyBorder="1" applyAlignment="1">
      <alignment horizontal="center" vertical="center"/>
    </xf>
    <xf numFmtId="0" fontId="55" fillId="33" borderId="48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 indent="1" shrinkToFit="1"/>
    </xf>
    <xf numFmtId="0" fontId="2" fillId="0" borderId="6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58" fillId="33" borderId="25" xfId="0" applyFont="1" applyFill="1" applyBorder="1" applyAlignment="1">
      <alignment vertical="center"/>
    </xf>
    <xf numFmtId="0" fontId="58" fillId="33" borderId="42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0" fillId="0" borderId="52" xfId="0" applyFont="1" applyFill="1" applyBorder="1" applyAlignment="1">
      <alignment horizontal="left" vertical="center" indent="1"/>
    </xf>
    <xf numFmtId="0" fontId="0" fillId="0" borderId="0" xfId="53" applyFont="1" applyAlignment="1">
      <alignment horizontal="right" vertical="center"/>
      <protection/>
    </xf>
    <xf numFmtId="0" fontId="0" fillId="0" borderId="11" xfId="53" applyBorder="1">
      <alignment vertical="center"/>
      <protection/>
    </xf>
    <xf numFmtId="0" fontId="3" fillId="0" borderId="11" xfId="53" applyFont="1" applyBorder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56" fillId="33" borderId="0" xfId="53" applyFont="1" applyFill="1" applyAlignment="1">
      <alignment horizontal="center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Mio. €" xfId="47"/>
    <cellStyle name="Neutral" xfId="48"/>
    <cellStyle name="Notiz" xfId="49"/>
    <cellStyle name="Percent" xfId="50"/>
    <cellStyle name="Sachnummer" xfId="51"/>
    <cellStyle name="Schlecht" xfId="52"/>
    <cellStyle name="Standard 2" xfId="53"/>
    <cellStyle name="T€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181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emf" /><Relationship Id="rId3" Type="http://schemas.openxmlformats.org/officeDocument/2006/relationships/image" Target="../media/image4.png" /><Relationship Id="rId4" Type="http://schemas.openxmlformats.org/officeDocument/2006/relationships/image" Target="../media/image8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44</xdr:col>
      <xdr:colOff>104775</xdr:colOff>
      <xdr:row>0</xdr:row>
      <xdr:rowOff>19050</xdr:rowOff>
    </xdr:from>
    <xdr:to>
      <xdr:col>55</xdr:col>
      <xdr:colOff>104775</xdr:colOff>
      <xdr:row>1</xdr:row>
      <xdr:rowOff>714375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90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70</xdr:row>
      <xdr:rowOff>142875</xdr:rowOff>
    </xdr:from>
    <xdr:to>
      <xdr:col>32</xdr:col>
      <xdr:colOff>0</xdr:colOff>
      <xdr:row>72</xdr:row>
      <xdr:rowOff>114300</xdr:rowOff>
    </xdr:to>
    <xdr:pic>
      <xdr:nvPicPr>
        <xdr:cNvPr id="2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24175" y="17373600"/>
          <a:ext cx="7334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66675</xdr:colOff>
      <xdr:row>1</xdr:row>
      <xdr:rowOff>76200</xdr:rowOff>
    </xdr:from>
    <xdr:to>
      <xdr:col>37</xdr:col>
      <xdr:colOff>47625</xdr:colOff>
      <xdr:row>1</xdr:row>
      <xdr:rowOff>695325</xdr:rowOff>
    </xdr:to>
    <xdr:pic>
      <xdr:nvPicPr>
        <xdr:cNvPr id="3" name="Picture 20" descr="cordialcup_druck_300d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638175"/>
          <a:ext cx="3181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76200</xdr:colOff>
      <xdr:row>0</xdr:row>
      <xdr:rowOff>19050</xdr:rowOff>
    </xdr:from>
    <xdr:to>
      <xdr:col>56</xdr:col>
      <xdr:colOff>38100</xdr:colOff>
      <xdr:row>3</xdr:row>
      <xdr:rowOff>47625</xdr:rowOff>
    </xdr:to>
    <xdr:pic>
      <xdr:nvPicPr>
        <xdr:cNvPr id="4" name="Grafi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9050"/>
          <a:ext cx="1447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76200</xdr:colOff>
      <xdr:row>43</xdr:row>
      <xdr:rowOff>0</xdr:rowOff>
    </xdr:from>
    <xdr:to>
      <xdr:col>55</xdr:col>
      <xdr:colOff>85725</xdr:colOff>
      <xdr:row>44</xdr:row>
      <xdr:rowOff>19050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0" y="1022985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42</xdr:row>
      <xdr:rowOff>238125</xdr:rowOff>
    </xdr:from>
    <xdr:to>
      <xdr:col>5</xdr:col>
      <xdr:colOff>19050</xdr:colOff>
      <xdr:row>44</xdr:row>
      <xdr:rowOff>9525</xdr:rowOff>
    </xdr:to>
    <xdr:pic>
      <xdr:nvPicPr>
        <xdr:cNvPr id="6" name="Grafi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021080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1</xdr:row>
      <xdr:rowOff>76200</xdr:rowOff>
    </xdr:from>
    <xdr:to>
      <xdr:col>37</xdr:col>
      <xdr:colOff>47625</xdr:colOff>
      <xdr:row>1</xdr:row>
      <xdr:rowOff>695325</xdr:rowOff>
    </xdr:to>
    <xdr:pic>
      <xdr:nvPicPr>
        <xdr:cNvPr id="1" name="Picture 20" descr="cordialcup_druck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38175"/>
          <a:ext cx="3181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70</xdr:row>
      <xdr:rowOff>66675</xdr:rowOff>
    </xdr:from>
    <xdr:to>
      <xdr:col>31</xdr:col>
      <xdr:colOff>9525</xdr:colOff>
      <xdr:row>72</xdr:row>
      <xdr:rowOff>38100</xdr:rowOff>
    </xdr:to>
    <xdr:pic>
      <xdr:nvPicPr>
        <xdr:cNvPr id="2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17306925"/>
          <a:ext cx="6953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85725</xdr:colOff>
      <xdr:row>70</xdr:row>
      <xdr:rowOff>47625</xdr:rowOff>
    </xdr:from>
    <xdr:to>
      <xdr:col>30</xdr:col>
      <xdr:colOff>38100</xdr:colOff>
      <xdr:row>72</xdr:row>
      <xdr:rowOff>38100</xdr:rowOff>
    </xdr:to>
    <xdr:pic>
      <xdr:nvPicPr>
        <xdr:cNvPr id="3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7287875"/>
          <a:ext cx="6381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76200</xdr:colOff>
      <xdr:row>0</xdr:row>
      <xdr:rowOff>19050</xdr:rowOff>
    </xdr:from>
    <xdr:to>
      <xdr:col>56</xdr:col>
      <xdr:colOff>38100</xdr:colOff>
      <xdr:row>3</xdr:row>
      <xdr:rowOff>47625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9050"/>
          <a:ext cx="1447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66675</xdr:colOff>
      <xdr:row>43</xdr:row>
      <xdr:rowOff>0</xdr:rowOff>
    </xdr:from>
    <xdr:to>
      <xdr:col>55</xdr:col>
      <xdr:colOff>76200</xdr:colOff>
      <xdr:row>44</xdr:row>
      <xdr:rowOff>19050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95975" y="102393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5</xdr:col>
      <xdr:colOff>9525</xdr:colOff>
      <xdr:row>44</xdr:row>
      <xdr:rowOff>28575</xdr:rowOff>
    </xdr:to>
    <xdr:pic>
      <xdr:nvPicPr>
        <xdr:cNvPr id="6" name="Grafik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0239375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85725</xdr:colOff>
      <xdr:row>0</xdr:row>
      <xdr:rowOff>0</xdr:rowOff>
    </xdr:from>
    <xdr:to>
      <xdr:col>55</xdr:col>
      <xdr:colOff>95250</xdr:colOff>
      <xdr:row>1</xdr:row>
      <xdr:rowOff>19050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9525</xdr:rowOff>
    </xdr:from>
    <xdr:to>
      <xdr:col>6</xdr:col>
      <xdr:colOff>657225</xdr:colOff>
      <xdr:row>1</xdr:row>
      <xdr:rowOff>28575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466725</xdr:colOff>
      <xdr:row>1</xdr:row>
      <xdr:rowOff>28575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K71"/>
  <sheetViews>
    <sheetView tabSelected="1" zoomScalePageLayoutView="0" workbookViewId="0" topLeftCell="A1">
      <selection activeCell="D23" sqref="D23:Z23"/>
    </sheetView>
  </sheetViews>
  <sheetFormatPr defaultColWidth="1.7109375" defaultRowHeight="12.75"/>
  <cols>
    <col min="1" max="56" width="1.7109375" style="0" customWidth="1"/>
    <col min="57" max="57" width="1.7109375" style="67" customWidth="1"/>
    <col min="58" max="58" width="1.7109375" style="30" customWidth="1"/>
    <col min="59" max="59" width="2.8515625" style="30" hidden="1" customWidth="1"/>
    <col min="60" max="60" width="2.140625" style="30" hidden="1" customWidth="1"/>
    <col min="61" max="61" width="2.8515625" style="30" hidden="1" customWidth="1"/>
    <col min="62" max="73" width="1.7109375" style="30" hidden="1" customWidth="1"/>
    <col min="74" max="74" width="2.28125" style="30" hidden="1" customWidth="1"/>
    <col min="75" max="75" width="1.7109375" style="68" hidden="1" customWidth="1"/>
    <col min="76" max="76" width="2.28125" style="68" hidden="1" customWidth="1"/>
    <col min="77" max="78" width="1.7109375" style="68" hidden="1" customWidth="1"/>
    <col min="79" max="79" width="23.421875" style="40" hidden="1" customWidth="1"/>
    <col min="80" max="80" width="8.00390625" style="128" hidden="1" customWidth="1"/>
    <col min="81" max="81" width="4.140625" style="41" hidden="1" customWidth="1"/>
    <col min="82" max="82" width="1.7109375" style="41" hidden="1" customWidth="1"/>
    <col min="83" max="83" width="4.140625" style="41" hidden="1" customWidth="1"/>
    <col min="84" max="84" width="6.28125" style="41" hidden="1" customWidth="1"/>
    <col min="85" max="88" width="6.28125" style="41" customWidth="1"/>
    <col min="89" max="103" width="1.7109375" style="41" customWidth="1"/>
  </cols>
  <sheetData>
    <row r="1" spans="59:81" s="1" customFormat="1" ht="44.25" customHeight="1"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39"/>
      <c r="BY1" s="39"/>
      <c r="BZ1" s="39"/>
      <c r="CA1" s="39"/>
      <c r="CB1" s="125"/>
      <c r="CC1" s="39"/>
    </row>
    <row r="2" spans="1:80" s="1" customFormat="1" ht="60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39"/>
      <c r="BX2" s="39"/>
      <c r="BY2" s="39"/>
      <c r="BZ2" s="39"/>
      <c r="CA2" s="39"/>
      <c r="CB2" s="125"/>
    </row>
    <row r="3" spans="58:80" s="1" customFormat="1" ht="12.75" customHeight="1"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39"/>
      <c r="BX3" s="39"/>
      <c r="BY3" s="39"/>
      <c r="BZ3" s="39"/>
      <c r="CA3" s="39"/>
      <c r="CB3" s="125"/>
    </row>
    <row r="4" spans="1:80" s="1" customFormat="1" ht="22.5">
      <c r="A4" s="266" t="s">
        <v>241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39"/>
      <c r="BX4" s="39"/>
      <c r="BY4" s="39"/>
      <c r="BZ4" s="39"/>
      <c r="CA4" s="39"/>
      <c r="CB4" s="125"/>
    </row>
    <row r="5" spans="58:80" s="1" customFormat="1" ht="12.75" customHeight="1"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39"/>
      <c r="BX5" s="39"/>
      <c r="BY5" s="39"/>
      <c r="BZ5" s="39"/>
      <c r="CA5" s="39"/>
      <c r="CB5" s="125"/>
    </row>
    <row r="6" spans="1:115" s="115" customFormat="1" ht="14.25">
      <c r="A6" s="268" t="s">
        <v>242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7"/>
      <c r="BX6" s="117"/>
      <c r="BY6" s="117"/>
      <c r="BZ6" s="117"/>
      <c r="CA6" s="117"/>
      <c r="CB6" s="126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</row>
    <row r="7" spans="58:80" s="1" customFormat="1" ht="12.75" customHeight="1"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39"/>
      <c r="BX7" s="39"/>
      <c r="BY7" s="39"/>
      <c r="BZ7" s="39"/>
      <c r="CA7" s="39"/>
      <c r="CB7" s="125"/>
    </row>
    <row r="8" spans="7:80" s="120" customFormat="1" ht="15">
      <c r="G8" s="121" t="s">
        <v>0</v>
      </c>
      <c r="H8" s="269">
        <v>0.3958333333333333</v>
      </c>
      <c r="I8" s="269"/>
      <c r="J8" s="269"/>
      <c r="K8" s="269"/>
      <c r="L8" s="269"/>
      <c r="M8" s="120" t="s">
        <v>1</v>
      </c>
      <c r="Z8" s="121" t="s">
        <v>2</v>
      </c>
      <c r="AA8" s="270">
        <v>1</v>
      </c>
      <c r="AB8" s="270"/>
      <c r="AC8" s="119" t="s">
        <v>23</v>
      </c>
      <c r="AD8" s="264">
        <v>0.008333333333333333</v>
      </c>
      <c r="AE8" s="264"/>
      <c r="AF8" s="264"/>
      <c r="AG8" s="264"/>
      <c r="AH8" s="264"/>
      <c r="AI8" s="120" t="s">
        <v>3</v>
      </c>
      <c r="AT8" s="121" t="s">
        <v>4</v>
      </c>
      <c r="AU8" s="264">
        <v>0.001388888888888889</v>
      </c>
      <c r="AV8" s="264"/>
      <c r="AW8" s="264"/>
      <c r="AX8" s="264"/>
      <c r="AY8" s="264"/>
      <c r="AZ8" s="120" t="s">
        <v>3</v>
      </c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3"/>
      <c r="BX8" s="123"/>
      <c r="BY8" s="123"/>
      <c r="BZ8" s="123"/>
      <c r="CA8" s="123"/>
      <c r="CB8" s="127"/>
    </row>
    <row r="9" spans="57:78" ht="12.75">
      <c r="BE9" s="41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40"/>
      <c r="BX9" s="40"/>
      <c r="BY9" s="40"/>
      <c r="BZ9" s="40"/>
    </row>
    <row r="10" spans="57:78" ht="12.75">
      <c r="BE10" s="41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40"/>
      <c r="BX10" s="40"/>
      <c r="BY10" s="40"/>
      <c r="BZ10" s="40"/>
    </row>
    <row r="11" spans="2:78" ht="18" customHeight="1">
      <c r="B11" s="124" t="s">
        <v>47</v>
      </c>
      <c r="BE11" s="41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40"/>
      <c r="BX11" s="40"/>
      <c r="BY11" s="40"/>
      <c r="BZ11" s="40"/>
    </row>
    <row r="12" spans="57:78" ht="6" customHeight="1" thickBot="1">
      <c r="BE12" s="41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40"/>
      <c r="BX12" s="40"/>
      <c r="BY12" s="40"/>
      <c r="BZ12" s="40"/>
    </row>
    <row r="13" spans="2:80" s="120" customFormat="1" ht="18" customHeight="1" thickBot="1">
      <c r="B13" s="253" t="s">
        <v>9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5"/>
      <c r="AF13" s="253" t="s">
        <v>10</v>
      </c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5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3"/>
      <c r="BX13" s="123"/>
      <c r="BY13" s="123"/>
      <c r="BZ13" s="123"/>
      <c r="CA13" s="123"/>
      <c r="CB13" s="127"/>
    </row>
    <row r="14" spans="2:80" s="120" customFormat="1" ht="18" customHeight="1">
      <c r="B14" s="256">
        <v>1</v>
      </c>
      <c r="C14" s="257"/>
      <c r="D14" s="262" t="s">
        <v>243</v>
      </c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3"/>
      <c r="AF14" s="256">
        <v>1</v>
      </c>
      <c r="AG14" s="257"/>
      <c r="AH14" s="262" t="s">
        <v>235</v>
      </c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3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3"/>
      <c r="BX14" s="123"/>
      <c r="BY14" s="123"/>
      <c r="BZ14" s="123"/>
      <c r="CA14" s="123"/>
      <c r="CB14" s="127"/>
    </row>
    <row r="15" spans="2:80" s="120" customFormat="1" ht="18" customHeight="1">
      <c r="B15" s="256">
        <v>2</v>
      </c>
      <c r="C15" s="257"/>
      <c r="D15" s="251" t="s">
        <v>244</v>
      </c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2"/>
      <c r="AF15" s="256">
        <v>2</v>
      </c>
      <c r="AG15" s="257"/>
      <c r="AH15" s="251" t="s">
        <v>246</v>
      </c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3"/>
      <c r="BX15" s="123"/>
      <c r="BY15" s="123"/>
      <c r="BZ15" s="123"/>
      <c r="CA15" s="123"/>
      <c r="CB15" s="127"/>
    </row>
    <row r="16" spans="2:80" s="120" customFormat="1" ht="18" customHeight="1">
      <c r="B16" s="256">
        <v>3</v>
      </c>
      <c r="C16" s="257"/>
      <c r="D16" s="251" t="s">
        <v>270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2"/>
      <c r="AF16" s="256">
        <v>3</v>
      </c>
      <c r="AG16" s="257"/>
      <c r="AH16" s="251" t="s">
        <v>247</v>
      </c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3"/>
      <c r="BX16" s="123"/>
      <c r="BY16" s="123"/>
      <c r="BZ16" s="123"/>
      <c r="CA16" s="123"/>
      <c r="CB16" s="127"/>
    </row>
    <row r="17" spans="2:80" s="120" customFormat="1" ht="18" customHeight="1" thickBot="1">
      <c r="B17" s="258">
        <v>4</v>
      </c>
      <c r="C17" s="259"/>
      <c r="D17" s="260" t="s">
        <v>245</v>
      </c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1"/>
      <c r="AF17" s="258">
        <v>4</v>
      </c>
      <c r="AG17" s="259"/>
      <c r="AH17" s="260" t="s">
        <v>248</v>
      </c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1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3"/>
      <c r="BX17" s="123"/>
      <c r="BY17" s="123"/>
      <c r="BZ17" s="123"/>
      <c r="CA17" s="123"/>
      <c r="CB17" s="127"/>
    </row>
    <row r="18" s="5" customFormat="1" ht="12.75">
      <c r="CB18" s="129"/>
    </row>
    <row r="19" s="5" customFormat="1" ht="13.5" thickBot="1">
      <c r="CB19" s="129"/>
    </row>
    <row r="20" spans="2:80" s="120" customFormat="1" ht="18" customHeight="1" thickBot="1">
      <c r="B20" s="253" t="s">
        <v>24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5"/>
      <c r="AF20" s="253" t="s">
        <v>25</v>
      </c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5"/>
      <c r="CB20" s="130"/>
    </row>
    <row r="21" spans="2:80" s="120" customFormat="1" ht="18" customHeight="1">
      <c r="B21" s="256">
        <v>1</v>
      </c>
      <c r="C21" s="257"/>
      <c r="D21" s="262" t="s">
        <v>249</v>
      </c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3"/>
      <c r="AF21" s="256">
        <v>1</v>
      </c>
      <c r="AG21" s="257"/>
      <c r="AH21" s="262" t="s">
        <v>233</v>
      </c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3"/>
      <c r="CB21" s="130"/>
    </row>
    <row r="22" spans="2:80" s="120" customFormat="1" ht="18" customHeight="1">
      <c r="B22" s="256">
        <v>2</v>
      </c>
      <c r="C22" s="257"/>
      <c r="D22" s="251" t="s">
        <v>250</v>
      </c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2"/>
      <c r="AF22" s="256">
        <v>2</v>
      </c>
      <c r="AG22" s="257"/>
      <c r="AH22" s="251" t="s">
        <v>252</v>
      </c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2"/>
      <c r="CB22" s="130"/>
    </row>
    <row r="23" spans="2:80" s="120" customFormat="1" ht="18" customHeight="1">
      <c r="B23" s="256">
        <v>3</v>
      </c>
      <c r="C23" s="257"/>
      <c r="D23" s="251" t="s">
        <v>251</v>
      </c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2"/>
      <c r="AF23" s="256">
        <v>3</v>
      </c>
      <c r="AG23" s="257"/>
      <c r="AH23" s="251" t="s">
        <v>253</v>
      </c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2"/>
      <c r="CB23" s="130"/>
    </row>
    <row r="24" spans="2:80" s="120" customFormat="1" ht="18" customHeight="1" thickBot="1">
      <c r="B24" s="258">
        <v>4</v>
      </c>
      <c r="C24" s="259"/>
      <c r="D24" s="260" t="s">
        <v>239</v>
      </c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1"/>
      <c r="AF24" s="258">
        <v>4</v>
      </c>
      <c r="AG24" s="259"/>
      <c r="AH24" s="260" t="s">
        <v>254</v>
      </c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1"/>
      <c r="CB24" s="130"/>
    </row>
    <row r="27" spans="2:78" ht="20.25" customHeight="1">
      <c r="B27" s="124" t="s">
        <v>40</v>
      </c>
      <c r="N27" s="33"/>
      <c r="BE27" s="41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40"/>
      <c r="BX27" s="40"/>
      <c r="BY27" s="40"/>
      <c r="BZ27" s="40"/>
    </row>
    <row r="28" spans="57:78" ht="6" customHeight="1" thickBot="1">
      <c r="BE28" s="41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40"/>
      <c r="BX28" s="40"/>
      <c r="BY28" s="40"/>
      <c r="BZ28" s="40"/>
    </row>
    <row r="29" spans="2:103" s="2" customFormat="1" ht="20.25" customHeight="1" thickBot="1">
      <c r="B29" s="244" t="s">
        <v>11</v>
      </c>
      <c r="C29" s="245"/>
      <c r="D29" s="219" t="s">
        <v>73</v>
      </c>
      <c r="E29" s="220"/>
      <c r="F29" s="221"/>
      <c r="G29" s="219" t="s">
        <v>12</v>
      </c>
      <c r="H29" s="220"/>
      <c r="I29" s="221"/>
      <c r="J29" s="219" t="s">
        <v>14</v>
      </c>
      <c r="K29" s="220"/>
      <c r="L29" s="220"/>
      <c r="M29" s="220"/>
      <c r="N29" s="221"/>
      <c r="O29" s="219" t="s">
        <v>15</v>
      </c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1"/>
      <c r="AX29" s="219" t="s">
        <v>18</v>
      </c>
      <c r="AY29" s="220"/>
      <c r="AZ29" s="220"/>
      <c r="BA29" s="220"/>
      <c r="BB29" s="221"/>
      <c r="BC29" s="232"/>
      <c r="BD29" s="233"/>
      <c r="BE29" s="43"/>
      <c r="BF29" s="43"/>
      <c r="BG29" s="25"/>
      <c r="BH29" s="26"/>
      <c r="BI29" s="26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66"/>
      <c r="BX29" s="66"/>
      <c r="BY29" s="66"/>
      <c r="BZ29" s="66"/>
      <c r="CA29" s="42"/>
      <c r="CB29" s="45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</row>
    <row r="30" spans="2:84" s="3" customFormat="1" ht="20.25" customHeight="1" thickBot="1">
      <c r="B30" s="246">
        <v>1</v>
      </c>
      <c r="C30" s="223"/>
      <c r="D30" s="223">
        <v>1</v>
      </c>
      <c r="E30" s="223"/>
      <c r="F30" s="223"/>
      <c r="G30" s="223" t="s">
        <v>13</v>
      </c>
      <c r="H30" s="223"/>
      <c r="I30" s="223"/>
      <c r="J30" s="224">
        <f>$H$8</f>
        <v>0.3958333333333333</v>
      </c>
      <c r="K30" s="224"/>
      <c r="L30" s="224"/>
      <c r="M30" s="224"/>
      <c r="N30" s="225"/>
      <c r="O30" s="226" t="str">
        <f>D14</f>
        <v>VfB Friedrichshafen U 11</v>
      </c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31" t="s">
        <v>17</v>
      </c>
      <c r="AG30" s="227" t="str">
        <f>D15</f>
        <v>SG Mettenberg</v>
      </c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8"/>
      <c r="AX30" s="229"/>
      <c r="AY30" s="231"/>
      <c r="AZ30" s="31" t="s">
        <v>16</v>
      </c>
      <c r="BA30" s="231"/>
      <c r="BB30" s="240"/>
      <c r="BC30" s="229"/>
      <c r="BD30" s="230"/>
      <c r="BF30" s="24"/>
      <c r="BG30" s="28"/>
      <c r="BH30" s="28"/>
      <c r="BI30" s="28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47" t="str">
        <f aca="true" t="shared" si="0" ref="BV30:BV43">IF(ISBLANK(BA30),"0",IF(AX30&gt;BA30,3,IF(AX30=BA30,1,0)))</f>
        <v>0</v>
      </c>
      <c r="BW30" s="45" t="s">
        <v>16</v>
      </c>
      <c r="BX30" s="47" t="str">
        <f aca="true" t="shared" si="1" ref="BX30:BX43">IF(ISBLANK(BA30),"0",IF(BA30&gt;AX30,3,IF(BA30=AX30,1,0)))</f>
        <v>0</v>
      </c>
      <c r="BY30" s="42"/>
      <c r="BZ30" s="42"/>
      <c r="CA30" s="65" t="s">
        <v>9</v>
      </c>
      <c r="CB30" s="131" t="s">
        <v>20</v>
      </c>
      <c r="CC30" s="170" t="s">
        <v>21</v>
      </c>
      <c r="CD30" s="170"/>
      <c r="CE30" s="170"/>
      <c r="CF30" s="69" t="s">
        <v>22</v>
      </c>
    </row>
    <row r="31" spans="2:103" s="2" customFormat="1" ht="20.25" customHeight="1" thickBot="1">
      <c r="B31" s="243">
        <v>2</v>
      </c>
      <c r="C31" s="161"/>
      <c r="D31" s="161">
        <v>2</v>
      </c>
      <c r="E31" s="161"/>
      <c r="F31" s="161"/>
      <c r="G31" s="161" t="s">
        <v>13</v>
      </c>
      <c r="H31" s="161"/>
      <c r="I31" s="161"/>
      <c r="J31" s="249">
        <f>J30</f>
        <v>0.3958333333333333</v>
      </c>
      <c r="K31" s="249"/>
      <c r="L31" s="249"/>
      <c r="M31" s="249"/>
      <c r="N31" s="250"/>
      <c r="O31" s="185" t="str">
        <f>D16</f>
        <v>TSV Berg</v>
      </c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8" t="s">
        <v>17</v>
      </c>
      <c r="AG31" s="186" t="str">
        <f>D17</f>
        <v>SC Unterpaffenhofen</v>
      </c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209"/>
      <c r="AX31" s="192"/>
      <c r="AY31" s="217"/>
      <c r="AZ31" s="8" t="s">
        <v>16</v>
      </c>
      <c r="BA31" s="217"/>
      <c r="BB31" s="222"/>
      <c r="BC31" s="192"/>
      <c r="BD31" s="193"/>
      <c r="BE31" s="43"/>
      <c r="BF31" s="24"/>
      <c r="BG31" s="28"/>
      <c r="BH31" s="28"/>
      <c r="BI31" s="28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47" t="str">
        <f t="shared" si="0"/>
        <v>0</v>
      </c>
      <c r="BW31" s="42" t="s">
        <v>16</v>
      </c>
      <c r="BX31" s="47" t="str">
        <f t="shared" si="1"/>
        <v>0</v>
      </c>
      <c r="BY31" s="42"/>
      <c r="BZ31" s="42"/>
      <c r="CA31" s="46" t="str">
        <f>$D$15</f>
        <v>SG Mettenberg</v>
      </c>
      <c r="CB31" s="55">
        <f>SUM($BX$30+$BV$39+$BV$50)</f>
        <v>0</v>
      </c>
      <c r="CC31" s="48">
        <f>SUM($BA$30+$AX$39+$AX$50)</f>
        <v>0</v>
      </c>
      <c r="CD31" s="49" t="s">
        <v>16</v>
      </c>
      <c r="CE31" s="50">
        <f>SUM($AX$30+$BA$39+$BA$50)</f>
        <v>0</v>
      </c>
      <c r="CF31" s="57">
        <f>SUM(CC31-CE31)</f>
        <v>0</v>
      </c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</row>
    <row r="32" spans="2:103" s="2" customFormat="1" ht="20.25" customHeight="1">
      <c r="B32" s="218">
        <v>5</v>
      </c>
      <c r="C32" s="164"/>
      <c r="D32" s="164">
        <v>1</v>
      </c>
      <c r="E32" s="164"/>
      <c r="F32" s="164"/>
      <c r="G32" s="164" t="s">
        <v>19</v>
      </c>
      <c r="H32" s="164"/>
      <c r="I32" s="164"/>
      <c r="J32" s="165">
        <f>J30+$AA$8*$AD$8+$AU$8</f>
        <v>0.40555555555555556</v>
      </c>
      <c r="K32" s="165"/>
      <c r="L32" s="165"/>
      <c r="M32" s="165"/>
      <c r="N32" s="166"/>
      <c r="O32" s="167" t="str">
        <f>AH14</f>
        <v>SV Weingarten</v>
      </c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7" t="s">
        <v>17</v>
      </c>
      <c r="AG32" s="168" t="str">
        <f>AH15</f>
        <v>DJK Konstanz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9"/>
      <c r="AX32" s="159"/>
      <c r="AY32" s="162"/>
      <c r="AZ32" s="7" t="s">
        <v>16</v>
      </c>
      <c r="BA32" s="162"/>
      <c r="BB32" s="163"/>
      <c r="BC32" s="159"/>
      <c r="BD32" s="160"/>
      <c r="BE32" s="43"/>
      <c r="BF32" s="24"/>
      <c r="BG32" s="28"/>
      <c r="BH32" s="28"/>
      <c r="BI32" s="28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47" t="str">
        <f t="shared" si="0"/>
        <v>0</v>
      </c>
      <c r="BW32" s="42" t="s">
        <v>16</v>
      </c>
      <c r="BX32" s="47" t="str">
        <f t="shared" si="1"/>
        <v>0</v>
      </c>
      <c r="BY32" s="42"/>
      <c r="BZ32" s="42"/>
      <c r="CA32" s="59" t="str">
        <f>$D$16</f>
        <v>TSV Berg</v>
      </c>
      <c r="CB32" s="60">
        <f>SUM($BV$31+$BX$39+$BX$49)</f>
        <v>0</v>
      </c>
      <c r="CC32" s="61">
        <f>SUM($AX$31+$BA$39+$BA$49)</f>
        <v>0</v>
      </c>
      <c r="CD32" s="62" t="s">
        <v>16</v>
      </c>
      <c r="CE32" s="63">
        <f>SUM($BA$31+$AX$39+$AX$49)</f>
        <v>0</v>
      </c>
      <c r="CF32" s="64">
        <f>SUM(CC32-CE32)</f>
        <v>0</v>
      </c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</row>
    <row r="33" spans="2:103" s="2" customFormat="1" ht="20.25" customHeight="1" thickBot="1">
      <c r="B33" s="243">
        <v>6</v>
      </c>
      <c r="C33" s="161"/>
      <c r="D33" s="161">
        <v>2</v>
      </c>
      <c r="E33" s="161"/>
      <c r="F33" s="161"/>
      <c r="G33" s="161" t="s">
        <v>19</v>
      </c>
      <c r="H33" s="161"/>
      <c r="I33" s="161"/>
      <c r="J33" s="215">
        <f>J32</f>
        <v>0.40555555555555556</v>
      </c>
      <c r="K33" s="215"/>
      <c r="L33" s="215"/>
      <c r="M33" s="215"/>
      <c r="N33" s="216"/>
      <c r="O33" s="185" t="str">
        <f>AH16</f>
        <v>SGK Heidelberg</v>
      </c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8" t="s">
        <v>17</v>
      </c>
      <c r="AG33" s="186" t="str">
        <f>AH17</f>
        <v>RSV Magretenhaun</v>
      </c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209"/>
      <c r="AX33" s="192"/>
      <c r="AY33" s="217"/>
      <c r="AZ33" s="8" t="s">
        <v>16</v>
      </c>
      <c r="BA33" s="217"/>
      <c r="BB33" s="222"/>
      <c r="BC33" s="192"/>
      <c r="BD33" s="193"/>
      <c r="BE33" s="43"/>
      <c r="BF33" s="24"/>
      <c r="BG33" s="28"/>
      <c r="BH33" s="28"/>
      <c r="BI33" s="28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47" t="str">
        <f t="shared" si="0"/>
        <v>0</v>
      </c>
      <c r="BW33" s="42" t="s">
        <v>16</v>
      </c>
      <c r="BX33" s="47" t="str">
        <f t="shared" si="1"/>
        <v>0</v>
      </c>
      <c r="BY33" s="42"/>
      <c r="BZ33" s="42"/>
      <c r="CA33" s="59" t="str">
        <f>$D$14</f>
        <v>VfB Friedrichshafen U 11</v>
      </c>
      <c r="CB33" s="60">
        <f>SUM($BV$30+$BX$38+$BV$49)</f>
        <v>0</v>
      </c>
      <c r="CC33" s="61">
        <f>SUM($AX$30+$BA$38+$AX$49)</f>
        <v>0</v>
      </c>
      <c r="CD33" s="62" t="s">
        <v>16</v>
      </c>
      <c r="CE33" s="63">
        <f>SUM($BA$30+$AX$38+$BA$49)</f>
        <v>0</v>
      </c>
      <c r="CF33" s="64">
        <f>SUM(CC33-CE33)</f>
        <v>0</v>
      </c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</row>
    <row r="34" spans="2:103" s="2" customFormat="1" ht="20.25" customHeight="1" thickBot="1">
      <c r="B34" s="218">
        <v>9</v>
      </c>
      <c r="C34" s="164"/>
      <c r="D34" s="164">
        <v>1</v>
      </c>
      <c r="E34" s="164"/>
      <c r="F34" s="164"/>
      <c r="G34" s="164" t="s">
        <v>26</v>
      </c>
      <c r="H34" s="164"/>
      <c r="I34" s="164"/>
      <c r="J34" s="165">
        <f>J32+$AA$8*$AD$8+$AU$8</f>
        <v>0.4152777777777778</v>
      </c>
      <c r="K34" s="165"/>
      <c r="L34" s="165"/>
      <c r="M34" s="165"/>
      <c r="N34" s="166"/>
      <c r="O34" s="167" t="str">
        <f>D21</f>
        <v>VfB Friedrichshafen U 10</v>
      </c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7" t="s">
        <v>17</v>
      </c>
      <c r="AG34" s="168" t="str">
        <f>D22</f>
        <v>FC Buchholz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9"/>
      <c r="AX34" s="159"/>
      <c r="AY34" s="162"/>
      <c r="AZ34" s="7" t="s">
        <v>16</v>
      </c>
      <c r="BA34" s="162"/>
      <c r="BB34" s="163"/>
      <c r="BC34" s="159"/>
      <c r="BD34" s="160"/>
      <c r="BE34" s="43"/>
      <c r="BF34" s="24"/>
      <c r="BG34" s="28"/>
      <c r="BH34" s="28"/>
      <c r="BI34" s="28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47" t="str">
        <f t="shared" si="0"/>
        <v>0</v>
      </c>
      <c r="BW34" s="42" t="s">
        <v>16</v>
      </c>
      <c r="BX34" s="47" t="str">
        <f t="shared" si="1"/>
        <v>0</v>
      </c>
      <c r="BY34" s="42"/>
      <c r="BZ34" s="42"/>
      <c r="CA34" s="51" t="str">
        <f>$D$17</f>
        <v>SC Unterpaffenhofen</v>
      </c>
      <c r="CB34" s="56">
        <f>SUM($BX$31+$BV$38+$BX$50)</f>
        <v>0</v>
      </c>
      <c r="CC34" s="52">
        <f>SUM($BA$31+$AX$38+$BA$50)</f>
        <v>0</v>
      </c>
      <c r="CD34" s="53" t="s">
        <v>16</v>
      </c>
      <c r="CE34" s="54">
        <f>SUM($AX$31+$BA$38+$AX$50)</f>
        <v>0</v>
      </c>
      <c r="CF34" s="58">
        <f>SUM(CC34-CE34)</f>
        <v>0</v>
      </c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</row>
    <row r="35" spans="2:103" s="2" customFormat="1" ht="20.25" customHeight="1" thickBot="1">
      <c r="B35" s="243">
        <v>10</v>
      </c>
      <c r="C35" s="161"/>
      <c r="D35" s="161">
        <v>2</v>
      </c>
      <c r="E35" s="161"/>
      <c r="F35" s="161"/>
      <c r="G35" s="161" t="s">
        <v>26</v>
      </c>
      <c r="H35" s="161"/>
      <c r="I35" s="161"/>
      <c r="J35" s="215">
        <f>J34</f>
        <v>0.4152777777777778</v>
      </c>
      <c r="K35" s="215"/>
      <c r="L35" s="215"/>
      <c r="M35" s="215"/>
      <c r="N35" s="216"/>
      <c r="O35" s="185" t="str">
        <f>D23</f>
        <v>SV Böblingen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8" t="s">
        <v>17</v>
      </c>
      <c r="AG35" s="186" t="str">
        <f>D24</f>
        <v>FV Illertissen</v>
      </c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209"/>
      <c r="AX35" s="192"/>
      <c r="AY35" s="217"/>
      <c r="AZ35" s="8" t="s">
        <v>16</v>
      </c>
      <c r="BA35" s="217"/>
      <c r="BB35" s="222"/>
      <c r="BC35" s="192"/>
      <c r="BD35" s="193"/>
      <c r="BE35" s="43"/>
      <c r="BF35" s="24"/>
      <c r="BG35" s="28"/>
      <c r="BH35" s="28"/>
      <c r="BI35" s="28"/>
      <c r="BJ35" s="24"/>
      <c r="BK35" s="24"/>
      <c r="BL35" s="23"/>
      <c r="BM35" s="23"/>
      <c r="BN35" s="23"/>
      <c r="BO35" s="23"/>
      <c r="BP35" s="23"/>
      <c r="BQ35" s="23"/>
      <c r="BR35" s="23"/>
      <c r="BS35" s="23"/>
      <c r="BT35" s="23"/>
      <c r="BU35" s="24"/>
      <c r="BV35" s="47" t="str">
        <f t="shared" si="0"/>
        <v>0</v>
      </c>
      <c r="BW35" s="42" t="s">
        <v>16</v>
      </c>
      <c r="BX35" s="47" t="str">
        <f t="shared" si="1"/>
        <v>0</v>
      </c>
      <c r="BY35" s="42"/>
      <c r="BZ35" s="42"/>
      <c r="CA35" s="42"/>
      <c r="CB35" s="45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</row>
    <row r="36" spans="2:103" s="2" customFormat="1" ht="20.25" customHeight="1" thickBot="1">
      <c r="B36" s="218">
        <v>13</v>
      </c>
      <c r="C36" s="164"/>
      <c r="D36" s="164">
        <v>1</v>
      </c>
      <c r="E36" s="164"/>
      <c r="F36" s="164"/>
      <c r="G36" s="164" t="s">
        <v>27</v>
      </c>
      <c r="H36" s="164"/>
      <c r="I36" s="164"/>
      <c r="J36" s="165">
        <f>J34+$AA$8*$AD$8+$AU$8</f>
        <v>0.42500000000000004</v>
      </c>
      <c r="K36" s="165"/>
      <c r="L36" s="165"/>
      <c r="M36" s="165"/>
      <c r="N36" s="166"/>
      <c r="O36" s="167" t="str">
        <f>AH21</f>
        <v>SV Oberzell</v>
      </c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7" t="s">
        <v>17</v>
      </c>
      <c r="AG36" s="168" t="str">
        <f>AH22</f>
        <v>VfL Munderkingen</v>
      </c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9"/>
      <c r="AX36" s="159"/>
      <c r="AY36" s="162"/>
      <c r="AZ36" s="7" t="s">
        <v>16</v>
      </c>
      <c r="BA36" s="162"/>
      <c r="BB36" s="163"/>
      <c r="BC36" s="159"/>
      <c r="BD36" s="160"/>
      <c r="BE36" s="32"/>
      <c r="BF36" s="24"/>
      <c r="BG36" s="28"/>
      <c r="BH36" s="28"/>
      <c r="BI36" s="28"/>
      <c r="BJ36" s="24"/>
      <c r="BK36" s="24"/>
      <c r="BL36" s="14"/>
      <c r="BM36" s="14"/>
      <c r="BN36" s="15"/>
      <c r="BO36" s="16"/>
      <c r="BP36" s="16"/>
      <c r="BQ36" s="17"/>
      <c r="BR36" s="16"/>
      <c r="BS36" s="18"/>
      <c r="BT36" s="24"/>
      <c r="BU36" s="24"/>
      <c r="BV36" s="47" t="str">
        <f t="shared" si="0"/>
        <v>0</v>
      </c>
      <c r="BW36" s="42" t="s">
        <v>16</v>
      </c>
      <c r="BX36" s="47" t="str">
        <f t="shared" si="1"/>
        <v>0</v>
      </c>
      <c r="BY36" s="42"/>
      <c r="BZ36" s="42"/>
      <c r="CA36" s="65" t="s">
        <v>10</v>
      </c>
      <c r="CB36" s="131" t="s">
        <v>20</v>
      </c>
      <c r="CC36" s="170" t="s">
        <v>21</v>
      </c>
      <c r="CD36" s="170"/>
      <c r="CE36" s="170"/>
      <c r="CF36" s="69" t="s">
        <v>22</v>
      </c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</row>
    <row r="37" spans="2:103" s="2" customFormat="1" ht="20.25" customHeight="1" thickBot="1">
      <c r="B37" s="243">
        <v>14</v>
      </c>
      <c r="C37" s="161"/>
      <c r="D37" s="161">
        <v>2</v>
      </c>
      <c r="E37" s="161"/>
      <c r="F37" s="161"/>
      <c r="G37" s="161" t="s">
        <v>27</v>
      </c>
      <c r="H37" s="161"/>
      <c r="I37" s="161"/>
      <c r="J37" s="215">
        <f>J36</f>
        <v>0.42500000000000004</v>
      </c>
      <c r="K37" s="215"/>
      <c r="L37" s="215"/>
      <c r="M37" s="215"/>
      <c r="N37" s="216"/>
      <c r="O37" s="185" t="str">
        <f>AH23</f>
        <v>FSV 08 Bissingen</v>
      </c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8" t="s">
        <v>17</v>
      </c>
      <c r="AG37" s="186" t="str">
        <f>AH24</f>
        <v>FC Aarau (CH)</v>
      </c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209"/>
      <c r="AX37" s="192"/>
      <c r="AY37" s="217"/>
      <c r="AZ37" s="8" t="s">
        <v>16</v>
      </c>
      <c r="BA37" s="217"/>
      <c r="BB37" s="222"/>
      <c r="BC37" s="192"/>
      <c r="BD37" s="193"/>
      <c r="BE37" s="32"/>
      <c r="BF37" s="24"/>
      <c r="BG37" s="28"/>
      <c r="BH37" s="28"/>
      <c r="BI37" s="28"/>
      <c r="BJ37" s="24"/>
      <c r="BK37" s="24"/>
      <c r="BL37" s="14"/>
      <c r="BM37" s="14"/>
      <c r="BN37" s="15"/>
      <c r="BO37" s="16"/>
      <c r="BP37" s="16"/>
      <c r="BQ37" s="17"/>
      <c r="BR37" s="16"/>
      <c r="BS37" s="18"/>
      <c r="BT37" s="24"/>
      <c r="BU37" s="24"/>
      <c r="BV37" s="47" t="str">
        <f t="shared" si="0"/>
        <v>0</v>
      </c>
      <c r="BW37" s="42" t="s">
        <v>16</v>
      </c>
      <c r="BX37" s="47" t="str">
        <f t="shared" si="1"/>
        <v>0</v>
      </c>
      <c r="BY37" s="42"/>
      <c r="BZ37" s="42"/>
      <c r="CA37" s="46" t="str">
        <f>$AH$14</f>
        <v>SV Weingarten</v>
      </c>
      <c r="CB37" s="55">
        <f>SUM($BV$32+$BX$40+$BV$51)</f>
        <v>0</v>
      </c>
      <c r="CC37" s="48">
        <f>SUM($AX$32+$BA$40+$AX$51)</f>
        <v>0</v>
      </c>
      <c r="CD37" s="49" t="s">
        <v>16</v>
      </c>
      <c r="CE37" s="50">
        <f>SUM($BA$32+$AX$40+$BA$51)</f>
        <v>0</v>
      </c>
      <c r="CF37" s="57">
        <f>SUM(CC37-CE37)</f>
        <v>0</v>
      </c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</row>
    <row r="38" spans="2:103" s="2" customFormat="1" ht="20.25" customHeight="1">
      <c r="B38" s="218">
        <v>17</v>
      </c>
      <c r="C38" s="164"/>
      <c r="D38" s="164">
        <v>1</v>
      </c>
      <c r="E38" s="164"/>
      <c r="F38" s="164"/>
      <c r="G38" s="164" t="s">
        <v>13</v>
      </c>
      <c r="H38" s="164"/>
      <c r="I38" s="164"/>
      <c r="J38" s="165">
        <f>J36+$AA$8*$AD$8+$AU$8</f>
        <v>0.4347222222222223</v>
      </c>
      <c r="K38" s="165"/>
      <c r="L38" s="165"/>
      <c r="M38" s="165"/>
      <c r="N38" s="166"/>
      <c r="O38" s="167" t="str">
        <f>D17</f>
        <v>SC Unterpaffenhofen</v>
      </c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7" t="s">
        <v>17</v>
      </c>
      <c r="AG38" s="168" t="str">
        <f>D14</f>
        <v>VfB Friedrichshafen U 11</v>
      </c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9"/>
      <c r="AX38" s="159"/>
      <c r="AY38" s="162"/>
      <c r="AZ38" s="7" t="s">
        <v>16</v>
      </c>
      <c r="BA38" s="162"/>
      <c r="BB38" s="163"/>
      <c r="BC38" s="159"/>
      <c r="BD38" s="160"/>
      <c r="BE38" s="32"/>
      <c r="BF38" s="24"/>
      <c r="BG38" s="28"/>
      <c r="BH38" s="28"/>
      <c r="BI38" s="28"/>
      <c r="BJ38" s="24"/>
      <c r="BK38" s="24"/>
      <c r="BL38" s="14"/>
      <c r="BM38" s="14"/>
      <c r="BN38" s="15"/>
      <c r="BO38" s="16"/>
      <c r="BP38" s="16"/>
      <c r="BQ38" s="17"/>
      <c r="BR38" s="16"/>
      <c r="BS38" s="18"/>
      <c r="BT38" s="24"/>
      <c r="BU38" s="24"/>
      <c r="BV38" s="47" t="str">
        <f t="shared" si="0"/>
        <v>0</v>
      </c>
      <c r="BW38" s="42" t="s">
        <v>16</v>
      </c>
      <c r="BX38" s="47" t="str">
        <f t="shared" si="1"/>
        <v>0</v>
      </c>
      <c r="BY38" s="42"/>
      <c r="BZ38" s="42"/>
      <c r="CA38" s="59" t="str">
        <f>$AH$16</f>
        <v>SGK Heidelberg</v>
      </c>
      <c r="CB38" s="60">
        <f>SUM($BV$33+$BX$41+$BX$51)</f>
        <v>0</v>
      </c>
      <c r="CC38" s="61">
        <f>SUM($AX$33+$BA$41+$BA$51)</f>
        <v>0</v>
      </c>
      <c r="CD38" s="62" t="s">
        <v>16</v>
      </c>
      <c r="CE38" s="63">
        <f>SUM($BA$33+$AX$41+$AX$51)</f>
        <v>0</v>
      </c>
      <c r="CF38" s="64">
        <f>SUM(CC38-CE38)</f>
        <v>0</v>
      </c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</row>
    <row r="39" spans="2:103" s="2" customFormat="1" ht="20.25" customHeight="1" thickBot="1">
      <c r="B39" s="243">
        <v>18</v>
      </c>
      <c r="C39" s="161"/>
      <c r="D39" s="161">
        <v>2</v>
      </c>
      <c r="E39" s="161"/>
      <c r="F39" s="161"/>
      <c r="G39" s="161" t="s">
        <v>13</v>
      </c>
      <c r="H39" s="161"/>
      <c r="I39" s="161"/>
      <c r="J39" s="215">
        <f>J38</f>
        <v>0.4347222222222223</v>
      </c>
      <c r="K39" s="215"/>
      <c r="L39" s="215"/>
      <c r="M39" s="215"/>
      <c r="N39" s="216"/>
      <c r="O39" s="185" t="str">
        <f>D15</f>
        <v>SG Mettenberg</v>
      </c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8" t="s">
        <v>17</v>
      </c>
      <c r="AG39" s="186" t="str">
        <f>D16</f>
        <v>TSV Berg</v>
      </c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209"/>
      <c r="AX39" s="192"/>
      <c r="AY39" s="217"/>
      <c r="AZ39" s="8" t="s">
        <v>16</v>
      </c>
      <c r="BA39" s="217"/>
      <c r="BB39" s="222"/>
      <c r="BC39" s="192"/>
      <c r="BD39" s="193"/>
      <c r="BE39" s="32"/>
      <c r="BF39" s="24"/>
      <c r="BG39" s="28"/>
      <c r="BH39" s="28"/>
      <c r="BI39" s="28"/>
      <c r="BJ39" s="24"/>
      <c r="BK39" s="24"/>
      <c r="BL39" s="14"/>
      <c r="BM39" s="14"/>
      <c r="BN39" s="15"/>
      <c r="BO39" s="16"/>
      <c r="BP39" s="16"/>
      <c r="BQ39" s="17"/>
      <c r="BR39" s="16"/>
      <c r="BS39" s="18"/>
      <c r="BT39" s="24"/>
      <c r="BU39" s="24"/>
      <c r="BV39" s="47" t="str">
        <f t="shared" si="0"/>
        <v>0</v>
      </c>
      <c r="BW39" s="42" t="s">
        <v>16</v>
      </c>
      <c r="BX39" s="47" t="str">
        <f t="shared" si="1"/>
        <v>0</v>
      </c>
      <c r="BY39" s="42"/>
      <c r="BZ39" s="42"/>
      <c r="CA39" s="59" t="str">
        <f>$AH$17</f>
        <v>RSV Magretenhaun</v>
      </c>
      <c r="CB39" s="60">
        <f>SUM($BX$33+$BV$40+$BX$52)</f>
        <v>0</v>
      </c>
      <c r="CC39" s="61">
        <f>SUM($BA$33+$AX$40+$BA$52)</f>
        <v>0</v>
      </c>
      <c r="CD39" s="62" t="s">
        <v>16</v>
      </c>
      <c r="CE39" s="63">
        <f>SUM($AX$33+$BA$40+$AX$52)</f>
        <v>0</v>
      </c>
      <c r="CF39" s="64">
        <f>SUM(CC39-CE39)</f>
        <v>0</v>
      </c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</row>
    <row r="40" spans="2:103" s="2" customFormat="1" ht="20.25" customHeight="1" thickBot="1">
      <c r="B40" s="247">
        <v>21</v>
      </c>
      <c r="C40" s="242"/>
      <c r="D40" s="242">
        <v>1</v>
      </c>
      <c r="E40" s="242"/>
      <c r="F40" s="242"/>
      <c r="G40" s="242" t="s">
        <v>19</v>
      </c>
      <c r="H40" s="242"/>
      <c r="I40" s="242"/>
      <c r="J40" s="165">
        <f>J38+$AA$8*$AD$8+$AU$8</f>
        <v>0.44444444444444453</v>
      </c>
      <c r="K40" s="165"/>
      <c r="L40" s="165"/>
      <c r="M40" s="165"/>
      <c r="N40" s="166"/>
      <c r="O40" s="234" t="str">
        <f>AH17</f>
        <v>RSV Magretenhaun</v>
      </c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6" t="s">
        <v>17</v>
      </c>
      <c r="AG40" s="235" t="str">
        <f>AH14</f>
        <v>SV Weingarten</v>
      </c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6"/>
      <c r="AX40" s="237"/>
      <c r="AY40" s="238"/>
      <c r="AZ40" s="7" t="s">
        <v>16</v>
      </c>
      <c r="BA40" s="238"/>
      <c r="BB40" s="239"/>
      <c r="BC40" s="237"/>
      <c r="BD40" s="241"/>
      <c r="BE40" s="32"/>
      <c r="BF40" s="24"/>
      <c r="BG40" s="28"/>
      <c r="BH40" s="28"/>
      <c r="BI40" s="28"/>
      <c r="BJ40" s="24"/>
      <c r="BK40" s="24"/>
      <c r="BL40" s="14"/>
      <c r="BM40" s="14"/>
      <c r="BN40" s="19"/>
      <c r="BO40" s="16"/>
      <c r="BP40" s="16"/>
      <c r="BQ40" s="17"/>
      <c r="BR40" s="16"/>
      <c r="BS40" s="20"/>
      <c r="BT40" s="24"/>
      <c r="BU40" s="24"/>
      <c r="BV40" s="47" t="str">
        <f t="shared" si="0"/>
        <v>0</v>
      </c>
      <c r="BW40" s="42" t="s">
        <v>16</v>
      </c>
      <c r="BX40" s="47" t="str">
        <f t="shared" si="1"/>
        <v>0</v>
      </c>
      <c r="BY40" s="42"/>
      <c r="BZ40" s="42"/>
      <c r="CA40" s="51" t="str">
        <f>$AH$15</f>
        <v>DJK Konstanz</v>
      </c>
      <c r="CB40" s="56">
        <f>SUM($BX$32+$BV$41+$BV$52)</f>
        <v>0</v>
      </c>
      <c r="CC40" s="52">
        <f>SUM($BA$32+$AX$41+$AX$52)</f>
        <v>0</v>
      </c>
      <c r="CD40" s="53" t="s">
        <v>16</v>
      </c>
      <c r="CE40" s="54">
        <f>SUM($AX$32+$BA$41+$BA$52)</f>
        <v>0</v>
      </c>
      <c r="CF40" s="58">
        <f>SUM(CC40-CE40)</f>
        <v>0</v>
      </c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</row>
    <row r="41" spans="2:103" s="2" customFormat="1" ht="20.25" customHeight="1" thickBot="1">
      <c r="B41" s="243">
        <v>22</v>
      </c>
      <c r="C41" s="161"/>
      <c r="D41" s="161">
        <v>2</v>
      </c>
      <c r="E41" s="161"/>
      <c r="F41" s="161"/>
      <c r="G41" s="161" t="s">
        <v>19</v>
      </c>
      <c r="H41" s="161"/>
      <c r="I41" s="161"/>
      <c r="J41" s="215">
        <f>J40</f>
        <v>0.44444444444444453</v>
      </c>
      <c r="K41" s="215"/>
      <c r="L41" s="215"/>
      <c r="M41" s="215"/>
      <c r="N41" s="216"/>
      <c r="O41" s="185" t="str">
        <f>AH15</f>
        <v>DJK Konstanz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8" t="s">
        <v>17</v>
      </c>
      <c r="AG41" s="186" t="str">
        <f>AH16</f>
        <v>SGK Heidelberg</v>
      </c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209"/>
      <c r="AX41" s="192"/>
      <c r="AY41" s="217"/>
      <c r="AZ41" s="8" t="s">
        <v>16</v>
      </c>
      <c r="BA41" s="217"/>
      <c r="BB41" s="222"/>
      <c r="BC41" s="192"/>
      <c r="BD41" s="193"/>
      <c r="BE41" s="32"/>
      <c r="BF41" s="24"/>
      <c r="BG41" s="28"/>
      <c r="BH41" s="28"/>
      <c r="BI41" s="28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47" t="str">
        <f t="shared" si="0"/>
        <v>0</v>
      </c>
      <c r="BW41" s="42" t="s">
        <v>16</v>
      </c>
      <c r="BX41" s="47" t="str">
        <f t="shared" si="1"/>
        <v>0</v>
      </c>
      <c r="BY41" s="42"/>
      <c r="BZ41" s="42"/>
      <c r="CA41" s="42"/>
      <c r="CB41" s="45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</row>
    <row r="42" spans="2:103" s="2" customFormat="1" ht="20.25" customHeight="1" thickBot="1">
      <c r="B42" s="218">
        <v>25</v>
      </c>
      <c r="C42" s="164"/>
      <c r="D42" s="164">
        <v>1</v>
      </c>
      <c r="E42" s="164"/>
      <c r="F42" s="164"/>
      <c r="G42" s="164" t="s">
        <v>26</v>
      </c>
      <c r="H42" s="164"/>
      <c r="I42" s="164"/>
      <c r="J42" s="165">
        <f>J40+$AA$8*$AD$8+$AU$8</f>
        <v>0.4541666666666668</v>
      </c>
      <c r="K42" s="165"/>
      <c r="L42" s="165"/>
      <c r="M42" s="165"/>
      <c r="N42" s="166"/>
      <c r="O42" s="167" t="str">
        <f>D24</f>
        <v>FV Illertissen</v>
      </c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7" t="s">
        <v>17</v>
      </c>
      <c r="AG42" s="168" t="str">
        <f>D21</f>
        <v>VfB Friedrichshafen U 10</v>
      </c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9"/>
      <c r="AX42" s="159"/>
      <c r="AY42" s="162"/>
      <c r="AZ42" s="7" t="s">
        <v>16</v>
      </c>
      <c r="BA42" s="162"/>
      <c r="BB42" s="163"/>
      <c r="BC42" s="159"/>
      <c r="BD42" s="160"/>
      <c r="BE42" s="32"/>
      <c r="BF42" s="24"/>
      <c r="BG42" s="28"/>
      <c r="BH42" s="28"/>
      <c r="BI42" s="28"/>
      <c r="BJ42" s="24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/>
      <c r="BV42" s="47" t="str">
        <f t="shared" si="0"/>
        <v>0</v>
      </c>
      <c r="BW42" s="42" t="s">
        <v>16</v>
      </c>
      <c r="BX42" s="47" t="str">
        <f t="shared" si="1"/>
        <v>0</v>
      </c>
      <c r="BY42" s="42"/>
      <c r="BZ42" s="42"/>
      <c r="CA42" s="65" t="s">
        <v>24</v>
      </c>
      <c r="CB42" s="131" t="s">
        <v>20</v>
      </c>
      <c r="CC42" s="170" t="s">
        <v>21</v>
      </c>
      <c r="CD42" s="170"/>
      <c r="CE42" s="170"/>
      <c r="CF42" s="69" t="s">
        <v>22</v>
      </c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</row>
    <row r="43" spans="2:103" s="2" customFormat="1" ht="20.25" customHeight="1" thickBot="1">
      <c r="B43" s="243">
        <v>26</v>
      </c>
      <c r="C43" s="161"/>
      <c r="D43" s="161">
        <v>2</v>
      </c>
      <c r="E43" s="161"/>
      <c r="F43" s="161"/>
      <c r="G43" s="161" t="s">
        <v>26</v>
      </c>
      <c r="H43" s="161"/>
      <c r="I43" s="161"/>
      <c r="J43" s="215">
        <f>J42</f>
        <v>0.4541666666666668</v>
      </c>
      <c r="K43" s="215"/>
      <c r="L43" s="215"/>
      <c r="M43" s="215"/>
      <c r="N43" s="216"/>
      <c r="O43" s="185" t="str">
        <f>D22</f>
        <v>FC Buchholz</v>
      </c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8" t="s">
        <v>17</v>
      </c>
      <c r="AG43" s="186" t="str">
        <f>D23</f>
        <v>SV Böblingen</v>
      </c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209"/>
      <c r="AX43" s="192"/>
      <c r="AY43" s="217"/>
      <c r="AZ43" s="8" t="s">
        <v>16</v>
      </c>
      <c r="BA43" s="217"/>
      <c r="BB43" s="222"/>
      <c r="BC43" s="192"/>
      <c r="BD43" s="193"/>
      <c r="BE43" s="32"/>
      <c r="BF43" s="24"/>
      <c r="BG43" s="28"/>
      <c r="BH43" s="28"/>
      <c r="BI43" s="28"/>
      <c r="BJ43" s="24"/>
      <c r="BK43" s="24"/>
      <c r="BL43" s="14"/>
      <c r="BM43" s="14"/>
      <c r="BN43" s="15"/>
      <c r="BO43" s="16"/>
      <c r="BP43" s="16"/>
      <c r="BQ43" s="17"/>
      <c r="BR43" s="16"/>
      <c r="BS43" s="18"/>
      <c r="BT43" s="24"/>
      <c r="BU43" s="24"/>
      <c r="BV43" s="47" t="str">
        <f t="shared" si="0"/>
        <v>0</v>
      </c>
      <c r="BW43" s="42" t="s">
        <v>16</v>
      </c>
      <c r="BX43" s="47" t="str">
        <f t="shared" si="1"/>
        <v>0</v>
      </c>
      <c r="BY43" s="42"/>
      <c r="BZ43" s="42"/>
      <c r="CA43" s="46" t="str">
        <f>$D$24</f>
        <v>FV Illertissen</v>
      </c>
      <c r="CB43" s="55">
        <f>SUM($BX$35+$BV$42+$BX$54)</f>
        <v>0</v>
      </c>
      <c r="CC43" s="48">
        <f>SUM($BA$35+$AX$42+$BA$54)</f>
        <v>0</v>
      </c>
      <c r="CD43" s="49" t="s">
        <v>16</v>
      </c>
      <c r="CE43" s="50">
        <f>SUM($AX$35+$BA$42+$AX$54)</f>
        <v>0</v>
      </c>
      <c r="CF43" s="57">
        <f>SUM(CC43-CE43)</f>
        <v>0</v>
      </c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</row>
    <row r="44" spans="2:103" s="2" customFormat="1" ht="36.75" customHeight="1"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137"/>
      <c r="BF44" s="24"/>
      <c r="BG44" s="28"/>
      <c r="BH44" s="28"/>
      <c r="BI44" s="28"/>
      <c r="BJ44" s="24"/>
      <c r="BK44" s="24"/>
      <c r="BL44" s="14"/>
      <c r="BM44" s="14"/>
      <c r="BN44" s="15"/>
      <c r="BO44" s="16"/>
      <c r="BP44" s="16"/>
      <c r="BQ44" s="17"/>
      <c r="BR44" s="16"/>
      <c r="BS44" s="18"/>
      <c r="BT44" s="24"/>
      <c r="BU44" s="24"/>
      <c r="BV44" s="47"/>
      <c r="BW44" s="42"/>
      <c r="BX44" s="47"/>
      <c r="BY44" s="42"/>
      <c r="BZ44" s="42"/>
      <c r="CA44" s="59" t="str">
        <f>$D$22</f>
        <v>FC Buchholz</v>
      </c>
      <c r="CB44" s="60">
        <f>SUM($BX$34+$BV$43+$BV$54)</f>
        <v>0</v>
      </c>
      <c r="CC44" s="61">
        <f>SUM($BA$34+$AX$43+$AX$54)</f>
        <v>0</v>
      </c>
      <c r="CD44" s="62" t="s">
        <v>16</v>
      </c>
      <c r="CE44" s="63">
        <f>SUM($AX$34+$BA$43+$BA$54)</f>
        <v>0</v>
      </c>
      <c r="CF44" s="64">
        <f>SUM(CC44-CE44)</f>
        <v>0</v>
      </c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</row>
    <row r="45" spans="1:103" s="2" customFormat="1" ht="18" customHeight="1" thickBot="1">
      <c r="A45" s="136"/>
      <c r="B45" s="34"/>
      <c r="C45" s="34"/>
      <c r="D45" s="34"/>
      <c r="E45" s="34"/>
      <c r="F45" s="34"/>
      <c r="G45" s="34"/>
      <c r="H45" s="34"/>
      <c r="I45" s="34"/>
      <c r="J45" s="35"/>
      <c r="K45" s="35"/>
      <c r="L45" s="35"/>
      <c r="M45" s="35"/>
      <c r="N45" s="35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7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7"/>
      <c r="AY45" s="37"/>
      <c r="AZ45" s="37"/>
      <c r="BA45" s="37"/>
      <c r="BB45" s="37"/>
      <c r="BC45" s="37"/>
      <c r="BD45" s="37"/>
      <c r="BE45" s="137"/>
      <c r="BF45" s="24"/>
      <c r="BG45" s="28"/>
      <c r="BH45" s="28"/>
      <c r="BI45" s="28"/>
      <c r="BJ45" s="24"/>
      <c r="BK45" s="24"/>
      <c r="BL45" s="14"/>
      <c r="BM45" s="14"/>
      <c r="BN45" s="15"/>
      <c r="BO45" s="16"/>
      <c r="BP45" s="16"/>
      <c r="BQ45" s="17"/>
      <c r="BR45" s="16"/>
      <c r="BS45" s="18"/>
      <c r="BT45" s="24"/>
      <c r="BU45" s="24"/>
      <c r="BV45" s="47"/>
      <c r="BW45" s="42"/>
      <c r="BX45" s="47"/>
      <c r="BY45" s="42"/>
      <c r="BZ45" s="42"/>
      <c r="CA45" s="59" t="str">
        <f>$D$23</f>
        <v>SV Böblingen</v>
      </c>
      <c r="CB45" s="60">
        <f>SUM($BV$35+$BX$43+$BX$53)</f>
        <v>0</v>
      </c>
      <c r="CC45" s="61">
        <f>SUM($AX$35+$BA$43+$BA$53)</f>
        <v>0</v>
      </c>
      <c r="CD45" s="62" t="s">
        <v>16</v>
      </c>
      <c r="CE45" s="63">
        <f>SUM($BA$35+$AX$43+$AX$53)</f>
        <v>0</v>
      </c>
      <c r="CF45" s="64">
        <f>SUM(CC45-CE45)</f>
        <v>0</v>
      </c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</row>
    <row r="46" spans="2:103" s="2" customFormat="1" ht="20.25" customHeight="1" thickBot="1">
      <c r="B46" s="244" t="s">
        <v>11</v>
      </c>
      <c r="C46" s="245"/>
      <c r="D46" s="219" t="s">
        <v>73</v>
      </c>
      <c r="E46" s="220"/>
      <c r="F46" s="221"/>
      <c r="G46" s="219" t="s">
        <v>12</v>
      </c>
      <c r="H46" s="220"/>
      <c r="I46" s="221"/>
      <c r="J46" s="219" t="s">
        <v>14</v>
      </c>
      <c r="K46" s="220"/>
      <c r="L46" s="220"/>
      <c r="M46" s="220"/>
      <c r="N46" s="221"/>
      <c r="O46" s="219" t="s">
        <v>15</v>
      </c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1"/>
      <c r="AX46" s="219" t="s">
        <v>18</v>
      </c>
      <c r="AY46" s="220"/>
      <c r="AZ46" s="220"/>
      <c r="BA46" s="220"/>
      <c r="BB46" s="221"/>
      <c r="BC46" s="232"/>
      <c r="BD46" s="233"/>
      <c r="BE46" s="43"/>
      <c r="BF46" s="43"/>
      <c r="BG46" s="25"/>
      <c r="BH46" s="26"/>
      <c r="BI46" s="26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66"/>
      <c r="BX46" s="66"/>
      <c r="BY46" s="66"/>
      <c r="BZ46" s="66"/>
      <c r="CA46" s="42"/>
      <c r="CB46" s="45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</row>
    <row r="47" spans="2:103" s="2" customFormat="1" ht="20.25" customHeight="1" thickBot="1">
      <c r="B47" s="246">
        <v>29</v>
      </c>
      <c r="C47" s="223"/>
      <c r="D47" s="223">
        <v>1</v>
      </c>
      <c r="E47" s="223"/>
      <c r="F47" s="223"/>
      <c r="G47" s="223" t="s">
        <v>27</v>
      </c>
      <c r="H47" s="223"/>
      <c r="I47" s="223"/>
      <c r="J47" s="224">
        <f>J42+$AA$8*$AD$8+$AU$8</f>
        <v>0.463888888888889</v>
      </c>
      <c r="K47" s="224"/>
      <c r="L47" s="224"/>
      <c r="M47" s="224"/>
      <c r="N47" s="225"/>
      <c r="O47" s="226" t="str">
        <f>AH24</f>
        <v>FC Aarau (CH)</v>
      </c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31" t="s">
        <v>17</v>
      </c>
      <c r="AG47" s="227" t="str">
        <f>AH21</f>
        <v>SV Oberzell</v>
      </c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8"/>
      <c r="AX47" s="229"/>
      <c r="AY47" s="231"/>
      <c r="AZ47" s="31" t="s">
        <v>16</v>
      </c>
      <c r="BA47" s="231"/>
      <c r="BB47" s="240"/>
      <c r="BC47" s="229"/>
      <c r="BD47" s="230"/>
      <c r="BE47" s="32"/>
      <c r="BF47" s="24"/>
      <c r="BG47" s="28"/>
      <c r="BH47" s="28"/>
      <c r="BI47" s="28"/>
      <c r="BJ47" s="24"/>
      <c r="BK47" s="24"/>
      <c r="BL47" s="14"/>
      <c r="BM47" s="14"/>
      <c r="BN47" s="15"/>
      <c r="BO47" s="16"/>
      <c r="BP47" s="16"/>
      <c r="BQ47" s="17"/>
      <c r="BR47" s="16"/>
      <c r="BS47" s="18"/>
      <c r="BT47" s="24"/>
      <c r="BU47" s="24"/>
      <c r="BV47" s="47" t="str">
        <f aca="true" t="shared" si="2" ref="BV47:BV56">IF(ISBLANK(BA47),"0",IF(AX47&gt;BA47,3,IF(AX47=BA47,1,0)))</f>
        <v>0</v>
      </c>
      <c r="BW47" s="42" t="s">
        <v>16</v>
      </c>
      <c r="BX47" s="47" t="str">
        <f aca="true" t="shared" si="3" ref="BX47:BX56">IF(ISBLANK(BA47),"0",IF(BA47&gt;AX47,3,IF(BA47=AX47,1,0)))</f>
        <v>0</v>
      </c>
      <c r="BY47" s="42"/>
      <c r="BZ47" s="42"/>
      <c r="CA47" s="51" t="str">
        <f>$D$21</f>
        <v>VfB Friedrichshafen U 10</v>
      </c>
      <c r="CB47" s="56">
        <f>SUM($BV$34+$BX$42+$BV$53)</f>
        <v>0</v>
      </c>
      <c r="CC47" s="52">
        <f>SUM($AX$34+$BA$42+$AX$53)</f>
        <v>0</v>
      </c>
      <c r="CD47" s="53" t="s">
        <v>16</v>
      </c>
      <c r="CE47" s="54">
        <f>SUM($BA$34+$AX$42+$BA$53)</f>
        <v>0</v>
      </c>
      <c r="CF47" s="58">
        <f>SUM(CC47-CE47)</f>
        <v>0</v>
      </c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</row>
    <row r="48" spans="2:103" s="2" customFormat="1" ht="20.25" customHeight="1" thickBot="1">
      <c r="B48" s="243">
        <v>30</v>
      </c>
      <c r="C48" s="161"/>
      <c r="D48" s="161">
        <v>2</v>
      </c>
      <c r="E48" s="161"/>
      <c r="F48" s="161"/>
      <c r="G48" s="161" t="s">
        <v>27</v>
      </c>
      <c r="H48" s="161"/>
      <c r="I48" s="161"/>
      <c r="J48" s="215">
        <f>J47</f>
        <v>0.463888888888889</v>
      </c>
      <c r="K48" s="215"/>
      <c r="L48" s="215"/>
      <c r="M48" s="215"/>
      <c r="N48" s="216"/>
      <c r="O48" s="185" t="str">
        <f>AH22</f>
        <v>VfL Munderkingen</v>
      </c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8" t="s">
        <v>17</v>
      </c>
      <c r="AG48" s="186" t="str">
        <f>AH23</f>
        <v>FSV 08 Bissingen</v>
      </c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209"/>
      <c r="AX48" s="192"/>
      <c r="AY48" s="217"/>
      <c r="AZ48" s="8" t="s">
        <v>16</v>
      </c>
      <c r="BA48" s="217"/>
      <c r="BB48" s="222"/>
      <c r="BC48" s="192"/>
      <c r="BD48" s="193"/>
      <c r="BE48" s="32"/>
      <c r="BF48" s="24"/>
      <c r="BG48" s="28"/>
      <c r="BH48" s="28"/>
      <c r="BI48" s="28"/>
      <c r="BJ48" s="24"/>
      <c r="BK48" s="24"/>
      <c r="BL48" s="14"/>
      <c r="BM48" s="14"/>
      <c r="BN48" s="19"/>
      <c r="BO48" s="16"/>
      <c r="BP48" s="16"/>
      <c r="BQ48" s="17"/>
      <c r="BR48" s="16"/>
      <c r="BS48" s="20"/>
      <c r="BT48" s="24"/>
      <c r="BU48" s="24"/>
      <c r="BV48" s="47" t="str">
        <f t="shared" si="2"/>
        <v>0</v>
      </c>
      <c r="BW48" s="42" t="s">
        <v>16</v>
      </c>
      <c r="BX48" s="47" t="str">
        <f t="shared" si="3"/>
        <v>0</v>
      </c>
      <c r="BY48" s="42"/>
      <c r="BZ48" s="42"/>
      <c r="CA48" s="42"/>
      <c r="CB48" s="45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</row>
    <row r="49" spans="2:103" s="2" customFormat="1" ht="20.25" customHeight="1" thickBot="1">
      <c r="B49" s="218">
        <v>33</v>
      </c>
      <c r="C49" s="164"/>
      <c r="D49" s="164">
        <v>1</v>
      </c>
      <c r="E49" s="164"/>
      <c r="F49" s="164"/>
      <c r="G49" s="164" t="s">
        <v>13</v>
      </c>
      <c r="H49" s="164"/>
      <c r="I49" s="164"/>
      <c r="J49" s="165">
        <f>J47+$AA$8*$AD$8+$AU$8</f>
        <v>0.47361111111111126</v>
      </c>
      <c r="K49" s="165"/>
      <c r="L49" s="165"/>
      <c r="M49" s="165"/>
      <c r="N49" s="166"/>
      <c r="O49" s="167" t="str">
        <f>D14</f>
        <v>VfB Friedrichshafen U 11</v>
      </c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7" t="s">
        <v>17</v>
      </c>
      <c r="AG49" s="168" t="str">
        <f>D16</f>
        <v>TSV Berg</v>
      </c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9"/>
      <c r="AX49" s="159"/>
      <c r="AY49" s="162"/>
      <c r="AZ49" s="7" t="s">
        <v>16</v>
      </c>
      <c r="BA49" s="162"/>
      <c r="BB49" s="163"/>
      <c r="BC49" s="159"/>
      <c r="BD49" s="160"/>
      <c r="BE49" s="32"/>
      <c r="BF49" s="24"/>
      <c r="BG49" s="28"/>
      <c r="BH49" s="28"/>
      <c r="BI49" s="28"/>
      <c r="BJ49" s="24"/>
      <c r="BK49" s="24"/>
      <c r="BL49" s="14"/>
      <c r="BM49" s="14"/>
      <c r="BN49" s="15"/>
      <c r="BO49" s="16"/>
      <c r="BP49" s="16"/>
      <c r="BQ49" s="17"/>
      <c r="BR49" s="16"/>
      <c r="BS49" s="18"/>
      <c r="BT49" s="24"/>
      <c r="BU49" s="24"/>
      <c r="BV49" s="47" t="str">
        <f t="shared" si="2"/>
        <v>0</v>
      </c>
      <c r="BW49" s="42" t="s">
        <v>16</v>
      </c>
      <c r="BX49" s="47" t="str">
        <f t="shared" si="3"/>
        <v>0</v>
      </c>
      <c r="BY49" s="42"/>
      <c r="BZ49" s="42"/>
      <c r="CA49" s="65" t="s">
        <v>25</v>
      </c>
      <c r="CB49" s="131" t="s">
        <v>20</v>
      </c>
      <c r="CC49" s="170" t="s">
        <v>21</v>
      </c>
      <c r="CD49" s="170"/>
      <c r="CE49" s="170"/>
      <c r="CF49" s="69" t="s">
        <v>22</v>
      </c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</row>
    <row r="50" spans="2:103" s="2" customFormat="1" ht="20.25" customHeight="1" thickBot="1">
      <c r="B50" s="243">
        <v>34</v>
      </c>
      <c r="C50" s="161"/>
      <c r="D50" s="161">
        <v>2</v>
      </c>
      <c r="E50" s="161"/>
      <c r="F50" s="161"/>
      <c r="G50" s="161" t="s">
        <v>13</v>
      </c>
      <c r="H50" s="161"/>
      <c r="I50" s="161"/>
      <c r="J50" s="215">
        <f>J49</f>
        <v>0.47361111111111126</v>
      </c>
      <c r="K50" s="215"/>
      <c r="L50" s="215"/>
      <c r="M50" s="215"/>
      <c r="N50" s="216"/>
      <c r="O50" s="185" t="str">
        <f>D15</f>
        <v>SG Mettenberg</v>
      </c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8" t="s">
        <v>17</v>
      </c>
      <c r="AG50" s="186" t="str">
        <f>D17</f>
        <v>SC Unterpaffenhofen</v>
      </c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209"/>
      <c r="AX50" s="192"/>
      <c r="AY50" s="217"/>
      <c r="AZ50" s="8" t="s">
        <v>16</v>
      </c>
      <c r="BA50" s="217"/>
      <c r="BB50" s="222"/>
      <c r="BC50" s="192"/>
      <c r="BD50" s="193"/>
      <c r="BE50" s="32"/>
      <c r="BF50" s="24"/>
      <c r="BG50" s="28"/>
      <c r="BH50" s="28"/>
      <c r="BI50" s="28"/>
      <c r="BJ50" s="24"/>
      <c r="BK50" s="24"/>
      <c r="BL50" s="14"/>
      <c r="BM50" s="14"/>
      <c r="BN50" s="15"/>
      <c r="BO50" s="16"/>
      <c r="BP50" s="16"/>
      <c r="BQ50" s="17"/>
      <c r="BR50" s="16"/>
      <c r="BS50" s="18"/>
      <c r="BT50" s="24"/>
      <c r="BU50" s="24"/>
      <c r="BV50" s="47" t="str">
        <f t="shared" si="2"/>
        <v>0</v>
      </c>
      <c r="BW50" s="42" t="s">
        <v>16</v>
      </c>
      <c r="BX50" s="47" t="str">
        <f t="shared" si="3"/>
        <v>0</v>
      </c>
      <c r="BY50" s="42"/>
      <c r="BZ50" s="42"/>
      <c r="CA50" s="46" t="str">
        <f>$AH$23</f>
        <v>FSV 08 Bissingen</v>
      </c>
      <c r="CB50" s="55">
        <f>SUM($BV$37+$BX$48+$BX$55)</f>
        <v>0</v>
      </c>
      <c r="CC50" s="48">
        <f>SUM($AX$37+$BA$48+$BA$55)</f>
        <v>0</v>
      </c>
      <c r="CD50" s="49" t="s">
        <v>16</v>
      </c>
      <c r="CE50" s="50">
        <f>SUM($BA$37+$AX$48+$AX$55)</f>
        <v>0</v>
      </c>
      <c r="CF50" s="57">
        <f>SUM(CC50-CE50)</f>
        <v>0</v>
      </c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</row>
    <row r="51" spans="2:103" s="2" customFormat="1" ht="20.25" customHeight="1">
      <c r="B51" s="218">
        <v>37</v>
      </c>
      <c r="C51" s="164"/>
      <c r="D51" s="164">
        <v>1</v>
      </c>
      <c r="E51" s="164"/>
      <c r="F51" s="164"/>
      <c r="G51" s="164" t="s">
        <v>19</v>
      </c>
      <c r="H51" s="164"/>
      <c r="I51" s="164"/>
      <c r="J51" s="165">
        <f>J49+$AA$8*$AD$8+$AU$8</f>
        <v>0.4833333333333335</v>
      </c>
      <c r="K51" s="165"/>
      <c r="L51" s="165"/>
      <c r="M51" s="165"/>
      <c r="N51" s="166"/>
      <c r="O51" s="167" t="str">
        <f>AH14</f>
        <v>SV Weingarten</v>
      </c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7" t="s">
        <v>17</v>
      </c>
      <c r="AG51" s="168" t="str">
        <f>AH16</f>
        <v>SGK Heidelberg</v>
      </c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9"/>
      <c r="AX51" s="159"/>
      <c r="AY51" s="162"/>
      <c r="AZ51" s="7" t="s">
        <v>16</v>
      </c>
      <c r="BA51" s="162"/>
      <c r="BB51" s="163"/>
      <c r="BC51" s="159"/>
      <c r="BD51" s="160"/>
      <c r="BE51" s="32"/>
      <c r="BF51" s="24"/>
      <c r="BG51" s="28"/>
      <c r="BH51" s="28"/>
      <c r="BI51" s="28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47" t="str">
        <f t="shared" si="2"/>
        <v>0</v>
      </c>
      <c r="BW51" s="42" t="s">
        <v>16</v>
      </c>
      <c r="BX51" s="47" t="str">
        <f t="shared" si="3"/>
        <v>0</v>
      </c>
      <c r="BY51" s="42"/>
      <c r="BZ51" s="42"/>
      <c r="CA51" s="59" t="str">
        <f>$AH$21</f>
        <v>SV Oberzell</v>
      </c>
      <c r="CB51" s="60">
        <f>SUM($BV$36+$BX$47+$BV$55)</f>
        <v>0</v>
      </c>
      <c r="CC51" s="61">
        <f>SUM($AX$36+$BA$47+$AX$55)</f>
        <v>0</v>
      </c>
      <c r="CD51" s="62" t="s">
        <v>16</v>
      </c>
      <c r="CE51" s="63">
        <f>SUM($BA$36+$AX$47+$BA$55)</f>
        <v>0</v>
      </c>
      <c r="CF51" s="64">
        <f>SUM(CC51-CE51)</f>
        <v>0</v>
      </c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</row>
    <row r="52" spans="2:84" ht="20.25" customHeight="1" thickBot="1">
      <c r="B52" s="243">
        <v>38</v>
      </c>
      <c r="C52" s="161"/>
      <c r="D52" s="161">
        <v>2</v>
      </c>
      <c r="E52" s="161"/>
      <c r="F52" s="161"/>
      <c r="G52" s="161" t="s">
        <v>19</v>
      </c>
      <c r="H52" s="161"/>
      <c r="I52" s="161"/>
      <c r="J52" s="215">
        <f>J51</f>
        <v>0.4833333333333335</v>
      </c>
      <c r="K52" s="215"/>
      <c r="L52" s="215"/>
      <c r="M52" s="215"/>
      <c r="N52" s="216"/>
      <c r="O52" s="185" t="str">
        <f>AH15</f>
        <v>DJK Konstanz</v>
      </c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8" t="s">
        <v>17</v>
      </c>
      <c r="AG52" s="186" t="str">
        <f>AH17</f>
        <v>RSV Magretenhaun</v>
      </c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209"/>
      <c r="AX52" s="192"/>
      <c r="AY52" s="217"/>
      <c r="AZ52" s="8" t="s">
        <v>16</v>
      </c>
      <c r="BA52" s="217"/>
      <c r="BB52" s="222"/>
      <c r="BC52" s="192"/>
      <c r="BD52" s="193"/>
      <c r="BE52" s="33"/>
      <c r="BF52" s="23"/>
      <c r="BG52" s="28"/>
      <c r="BH52" s="28"/>
      <c r="BI52" s="28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47" t="str">
        <f t="shared" si="2"/>
        <v>0</v>
      </c>
      <c r="BW52" s="42" t="s">
        <v>16</v>
      </c>
      <c r="BX52" s="47" t="str">
        <f t="shared" si="3"/>
        <v>0</v>
      </c>
      <c r="BY52" s="40"/>
      <c r="BZ52" s="40"/>
      <c r="CA52" s="59" t="str">
        <f>$AH$24</f>
        <v>FC Aarau (CH)</v>
      </c>
      <c r="CB52" s="60">
        <f>SUM($BX$37+$BV$47+$BX$56)</f>
        <v>0</v>
      </c>
      <c r="CC52" s="61">
        <f>SUM($BA$37+$AX$47+$BA$56)</f>
        <v>0</v>
      </c>
      <c r="CD52" s="62" t="s">
        <v>16</v>
      </c>
      <c r="CE52" s="63">
        <f>SUM($AX$37+$BA$47+$AX$56)</f>
        <v>0</v>
      </c>
      <c r="CF52" s="64">
        <f>SUM(CC52-CE52)</f>
        <v>0</v>
      </c>
    </row>
    <row r="53" spans="2:84" ht="20.25" customHeight="1" thickBot="1">
      <c r="B53" s="218">
        <v>41</v>
      </c>
      <c r="C53" s="164"/>
      <c r="D53" s="164">
        <v>1</v>
      </c>
      <c r="E53" s="164"/>
      <c r="F53" s="164"/>
      <c r="G53" s="164" t="s">
        <v>26</v>
      </c>
      <c r="H53" s="164"/>
      <c r="I53" s="164"/>
      <c r="J53" s="165">
        <f>J51+$AA$8*$AD$8+$AU$8</f>
        <v>0.49305555555555575</v>
      </c>
      <c r="K53" s="165"/>
      <c r="L53" s="165"/>
      <c r="M53" s="165"/>
      <c r="N53" s="166"/>
      <c r="O53" s="167" t="str">
        <f>D21</f>
        <v>VfB Friedrichshafen U 10</v>
      </c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7" t="s">
        <v>17</v>
      </c>
      <c r="AG53" s="168" t="str">
        <f>D23</f>
        <v>SV Böblingen</v>
      </c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9"/>
      <c r="AX53" s="159"/>
      <c r="AY53" s="162"/>
      <c r="AZ53" s="7" t="s">
        <v>16</v>
      </c>
      <c r="BA53" s="162"/>
      <c r="BB53" s="163"/>
      <c r="BC53" s="159"/>
      <c r="BD53" s="160"/>
      <c r="BE53" s="33"/>
      <c r="BF53" s="23"/>
      <c r="BG53" s="28"/>
      <c r="BH53" s="28"/>
      <c r="BI53" s="28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47" t="str">
        <f t="shared" si="2"/>
        <v>0</v>
      </c>
      <c r="BW53" s="42" t="s">
        <v>16</v>
      </c>
      <c r="BX53" s="47" t="str">
        <f t="shared" si="3"/>
        <v>0</v>
      </c>
      <c r="BY53" s="40"/>
      <c r="BZ53" s="40"/>
      <c r="CA53" s="51" t="str">
        <f>$AH$22</f>
        <v>VfL Munderkingen</v>
      </c>
      <c r="CB53" s="56">
        <f>SUM($BX$36+$BV$48+$BV$56)</f>
        <v>0</v>
      </c>
      <c r="CC53" s="52">
        <f>SUM($BA$36+$AX$48+$AX$56)</f>
        <v>0</v>
      </c>
      <c r="CD53" s="53" t="s">
        <v>16</v>
      </c>
      <c r="CE53" s="54">
        <f>SUM($AX$36+$BA$48+$BA$56)</f>
        <v>0</v>
      </c>
      <c r="CF53" s="58">
        <f>SUM(CC53-CE53)</f>
        <v>0</v>
      </c>
    </row>
    <row r="54" spans="2:78" ht="20.25" customHeight="1" thickBot="1">
      <c r="B54" s="243">
        <v>42</v>
      </c>
      <c r="C54" s="161"/>
      <c r="D54" s="161">
        <v>2</v>
      </c>
      <c r="E54" s="161"/>
      <c r="F54" s="161"/>
      <c r="G54" s="161" t="s">
        <v>26</v>
      </c>
      <c r="H54" s="161"/>
      <c r="I54" s="161"/>
      <c r="J54" s="215">
        <f>J53</f>
        <v>0.49305555555555575</v>
      </c>
      <c r="K54" s="215"/>
      <c r="L54" s="215"/>
      <c r="M54" s="215"/>
      <c r="N54" s="216"/>
      <c r="O54" s="185" t="str">
        <f>D22</f>
        <v>FC Buchholz</v>
      </c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8" t="s">
        <v>17</v>
      </c>
      <c r="AG54" s="186" t="str">
        <f>D24</f>
        <v>FV Illertissen</v>
      </c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209"/>
      <c r="AX54" s="192"/>
      <c r="AY54" s="217"/>
      <c r="AZ54" s="8" t="s">
        <v>16</v>
      </c>
      <c r="BA54" s="217"/>
      <c r="BB54" s="222"/>
      <c r="BC54" s="192"/>
      <c r="BD54" s="193"/>
      <c r="BE54" s="33"/>
      <c r="BF54" s="23"/>
      <c r="BG54" s="28"/>
      <c r="BH54" s="28"/>
      <c r="BI54" s="28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47" t="str">
        <f t="shared" si="2"/>
        <v>0</v>
      </c>
      <c r="BW54" s="42" t="s">
        <v>16</v>
      </c>
      <c r="BX54" s="47" t="str">
        <f t="shared" si="3"/>
        <v>0</v>
      </c>
      <c r="BY54" s="40"/>
      <c r="BZ54" s="40"/>
    </row>
    <row r="55" spans="2:78" ht="20.25" customHeight="1">
      <c r="B55" s="218">
        <v>45</v>
      </c>
      <c r="C55" s="164"/>
      <c r="D55" s="164">
        <v>1</v>
      </c>
      <c r="E55" s="164"/>
      <c r="F55" s="164"/>
      <c r="G55" s="164" t="s">
        <v>27</v>
      </c>
      <c r="H55" s="164"/>
      <c r="I55" s="164"/>
      <c r="J55" s="165">
        <f>J53+$AA$8*$AD$8+$AU$8</f>
        <v>0.502777777777778</v>
      </c>
      <c r="K55" s="165"/>
      <c r="L55" s="165"/>
      <c r="M55" s="165"/>
      <c r="N55" s="166"/>
      <c r="O55" s="167" t="str">
        <f>AH21</f>
        <v>SV Oberzell</v>
      </c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7" t="s">
        <v>17</v>
      </c>
      <c r="AG55" s="168" t="str">
        <f>AH23</f>
        <v>FSV 08 Bissingen</v>
      </c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9"/>
      <c r="AX55" s="159"/>
      <c r="AY55" s="162"/>
      <c r="AZ55" s="7" t="s">
        <v>16</v>
      </c>
      <c r="BA55" s="162"/>
      <c r="BB55" s="163"/>
      <c r="BC55" s="159"/>
      <c r="BD55" s="160"/>
      <c r="BE55" s="33"/>
      <c r="BF55" s="23"/>
      <c r="BG55" s="28"/>
      <c r="BH55" s="28"/>
      <c r="BI55" s="28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47" t="str">
        <f t="shared" si="2"/>
        <v>0</v>
      </c>
      <c r="BW55" s="42" t="s">
        <v>16</v>
      </c>
      <c r="BX55" s="47" t="str">
        <f t="shared" si="3"/>
        <v>0</v>
      </c>
      <c r="BY55" s="40"/>
      <c r="BZ55" s="40"/>
    </row>
    <row r="56" spans="2:78" ht="20.25" customHeight="1" thickBot="1">
      <c r="B56" s="243">
        <v>46</v>
      </c>
      <c r="C56" s="161"/>
      <c r="D56" s="161">
        <v>2</v>
      </c>
      <c r="E56" s="161"/>
      <c r="F56" s="161"/>
      <c r="G56" s="161" t="s">
        <v>27</v>
      </c>
      <c r="H56" s="161"/>
      <c r="I56" s="161"/>
      <c r="J56" s="215">
        <f>J55</f>
        <v>0.502777777777778</v>
      </c>
      <c r="K56" s="215"/>
      <c r="L56" s="215"/>
      <c r="M56" s="215"/>
      <c r="N56" s="216"/>
      <c r="O56" s="185" t="str">
        <f>AH22</f>
        <v>VfL Munderkingen</v>
      </c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8" t="s">
        <v>17</v>
      </c>
      <c r="AG56" s="186" t="str">
        <f>AH24</f>
        <v>FC Aarau (CH)</v>
      </c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209"/>
      <c r="AX56" s="192"/>
      <c r="AY56" s="217"/>
      <c r="AZ56" s="8" t="s">
        <v>16</v>
      </c>
      <c r="BA56" s="217"/>
      <c r="BB56" s="222"/>
      <c r="BC56" s="192"/>
      <c r="BD56" s="193"/>
      <c r="BE56" s="33"/>
      <c r="BF56" s="23"/>
      <c r="BG56" s="28"/>
      <c r="BH56" s="28"/>
      <c r="BI56" s="28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47" t="str">
        <f t="shared" si="2"/>
        <v>0</v>
      </c>
      <c r="BW56" s="42" t="s">
        <v>16</v>
      </c>
      <c r="BX56" s="47" t="str">
        <f t="shared" si="3"/>
        <v>0</v>
      </c>
      <c r="BY56" s="40"/>
      <c r="BZ56" s="40"/>
    </row>
    <row r="57" spans="2:84" ht="20.25" customHeight="1">
      <c r="B57" s="34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7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7"/>
      <c r="AY57" s="37"/>
      <c r="AZ57" s="37"/>
      <c r="BA57" s="37"/>
      <c r="BB57" s="37"/>
      <c r="BC57" s="37"/>
      <c r="BD57" s="37"/>
      <c r="BE57" s="33"/>
      <c r="BF57" s="23"/>
      <c r="BG57" s="28"/>
      <c r="BH57" s="28"/>
      <c r="BI57" s="28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47"/>
      <c r="BW57" s="40"/>
      <c r="BX57" s="47"/>
      <c r="BY57" s="40"/>
      <c r="BZ57" s="40"/>
      <c r="CA57" s="38"/>
      <c r="CB57" s="132"/>
      <c r="CC57" s="5"/>
      <c r="CD57" s="5"/>
      <c r="CE57" s="5"/>
      <c r="CF57" s="5"/>
    </row>
    <row r="58" spans="2:84" ht="18">
      <c r="B58" s="124" t="s">
        <v>41</v>
      </c>
      <c r="BE58" s="41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47"/>
      <c r="BW58" s="40"/>
      <c r="BX58" s="47"/>
      <c r="BY58" s="40"/>
      <c r="BZ58" s="40"/>
      <c r="CA58" s="44"/>
      <c r="CB58" s="133"/>
      <c r="CC58" s="9"/>
      <c r="CD58" s="9"/>
      <c r="CE58" s="9"/>
      <c r="CF58" s="9"/>
    </row>
    <row r="59" spans="58:84" s="5" customFormat="1" ht="12.75" customHeight="1" thickBot="1"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76"/>
      <c r="BW59" s="38"/>
      <c r="BX59" s="76"/>
      <c r="BY59" s="38"/>
      <c r="BZ59" s="38"/>
      <c r="CA59" s="40"/>
      <c r="CB59" s="128"/>
      <c r="CC59" s="41"/>
      <c r="CD59" s="41"/>
      <c r="CE59" s="41"/>
      <c r="CF59" s="41"/>
    </row>
    <row r="60" spans="2:84" s="9" customFormat="1" ht="20.25" customHeight="1" thickBot="1">
      <c r="B60" s="194" t="s">
        <v>9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6"/>
      <c r="P60" s="194" t="s">
        <v>20</v>
      </c>
      <c r="Q60" s="195"/>
      <c r="R60" s="196"/>
      <c r="S60" s="194" t="s">
        <v>21</v>
      </c>
      <c r="T60" s="195"/>
      <c r="U60" s="195"/>
      <c r="V60" s="195"/>
      <c r="W60" s="196"/>
      <c r="X60" s="194" t="s">
        <v>22</v>
      </c>
      <c r="Y60" s="195"/>
      <c r="Z60" s="196"/>
      <c r="AA60" s="10"/>
      <c r="AB60" s="10"/>
      <c r="AC60" s="10"/>
      <c r="AD60" s="10"/>
      <c r="AE60" s="10"/>
      <c r="AF60" s="194" t="s">
        <v>10</v>
      </c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6"/>
      <c r="AT60" s="194" t="s">
        <v>20</v>
      </c>
      <c r="AU60" s="195"/>
      <c r="AV60" s="196"/>
      <c r="AW60" s="194" t="s">
        <v>21</v>
      </c>
      <c r="AX60" s="195"/>
      <c r="AY60" s="195"/>
      <c r="AZ60" s="195"/>
      <c r="BA60" s="196"/>
      <c r="BB60" s="194" t="s">
        <v>22</v>
      </c>
      <c r="BC60" s="195"/>
      <c r="BD60" s="196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47"/>
      <c r="BW60" s="44"/>
      <c r="BX60" s="47"/>
      <c r="BY60" s="44"/>
      <c r="BZ60" s="44"/>
      <c r="CA60" s="40"/>
      <c r="CB60" s="128"/>
      <c r="CC60" s="41"/>
      <c r="CD60" s="41"/>
      <c r="CE60" s="41"/>
      <c r="CF60" s="41"/>
    </row>
    <row r="61" spans="2:76" ht="20.25" customHeight="1">
      <c r="B61" s="210"/>
      <c r="C61" s="211"/>
      <c r="D61" s="187" t="str">
        <f>$CA$31</f>
        <v>SG Mettenberg</v>
      </c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 s="212"/>
      <c r="Q61" s="213"/>
      <c r="R61" s="214"/>
      <c r="S61" s="181"/>
      <c r="T61" s="181"/>
      <c r="U61" s="11" t="s">
        <v>16</v>
      </c>
      <c r="V61" s="181"/>
      <c r="W61" s="181"/>
      <c r="X61" s="178"/>
      <c r="Y61" s="179"/>
      <c r="Z61" s="180"/>
      <c r="AA61" s="2"/>
      <c r="AB61" s="2"/>
      <c r="AC61" s="2"/>
      <c r="AD61" s="2"/>
      <c r="AE61" s="2"/>
      <c r="AF61" s="210"/>
      <c r="AG61" s="211"/>
      <c r="AH61" s="187" t="str">
        <f>$CA$37</f>
        <v>SV Weingarten</v>
      </c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9"/>
      <c r="AT61" s="212"/>
      <c r="AU61" s="213"/>
      <c r="AV61" s="214"/>
      <c r="AW61" s="181"/>
      <c r="AX61" s="181"/>
      <c r="AY61" s="11" t="s">
        <v>16</v>
      </c>
      <c r="AZ61" s="181"/>
      <c r="BA61" s="181"/>
      <c r="BB61" s="178"/>
      <c r="BC61" s="179"/>
      <c r="BD61" s="180"/>
      <c r="BV61" s="47"/>
      <c r="BX61" s="47"/>
    </row>
    <row r="62" spans="2:76" ht="20.25" customHeight="1">
      <c r="B62" s="190"/>
      <c r="C62" s="191"/>
      <c r="D62" s="171" t="str">
        <f>CA32</f>
        <v>TSV Berg</v>
      </c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3"/>
      <c r="P62" s="174"/>
      <c r="Q62" s="175"/>
      <c r="R62" s="176"/>
      <c r="S62" s="177"/>
      <c r="T62" s="177"/>
      <c r="U62" s="12" t="s">
        <v>16</v>
      </c>
      <c r="V62" s="177"/>
      <c r="W62" s="177"/>
      <c r="X62" s="182"/>
      <c r="Y62" s="183"/>
      <c r="Z62" s="184"/>
      <c r="AA62" s="2"/>
      <c r="AB62" s="2"/>
      <c r="AC62" s="2"/>
      <c r="AD62" s="2"/>
      <c r="AE62" s="2"/>
      <c r="AF62" s="190"/>
      <c r="AG62" s="191"/>
      <c r="AH62" s="171" t="str">
        <f>$CA$38</f>
        <v>SGK Heidelberg</v>
      </c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3"/>
      <c r="AT62" s="174"/>
      <c r="AU62" s="175"/>
      <c r="AV62" s="176"/>
      <c r="AW62" s="177"/>
      <c r="AX62" s="177"/>
      <c r="AY62" s="12" t="s">
        <v>16</v>
      </c>
      <c r="AZ62" s="177"/>
      <c r="BA62" s="177"/>
      <c r="BB62" s="182"/>
      <c r="BC62" s="183"/>
      <c r="BD62" s="184"/>
      <c r="BV62" s="47"/>
      <c r="BX62" s="47"/>
    </row>
    <row r="63" spans="2:76" ht="20.25" customHeight="1">
      <c r="B63" s="190"/>
      <c r="C63" s="191"/>
      <c r="D63" s="171" t="str">
        <f>CA33</f>
        <v>VfB Friedrichshafen U 11</v>
      </c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3"/>
      <c r="P63" s="174"/>
      <c r="Q63" s="175"/>
      <c r="R63" s="176"/>
      <c r="S63" s="177"/>
      <c r="T63" s="177"/>
      <c r="U63" s="12" t="s">
        <v>16</v>
      </c>
      <c r="V63" s="177"/>
      <c r="W63" s="177"/>
      <c r="X63" s="182"/>
      <c r="Y63" s="183"/>
      <c r="Z63" s="184"/>
      <c r="AA63" s="2"/>
      <c r="AB63" s="2"/>
      <c r="AC63" s="2"/>
      <c r="AD63" s="2"/>
      <c r="AE63" s="2"/>
      <c r="AF63" s="190"/>
      <c r="AG63" s="191"/>
      <c r="AH63" s="171" t="str">
        <f>$CA$39</f>
        <v>RSV Magretenhaun</v>
      </c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3"/>
      <c r="AT63" s="174"/>
      <c r="AU63" s="175"/>
      <c r="AV63" s="176"/>
      <c r="AW63" s="177"/>
      <c r="AX63" s="177"/>
      <c r="AY63" s="12" t="s">
        <v>16</v>
      </c>
      <c r="AZ63" s="177"/>
      <c r="BA63" s="177"/>
      <c r="BB63" s="182"/>
      <c r="BC63" s="183"/>
      <c r="BD63" s="184"/>
      <c r="BV63" s="47"/>
      <c r="BX63" s="47"/>
    </row>
    <row r="64" spans="2:80" ht="20.25" customHeight="1" thickBot="1">
      <c r="B64" s="197"/>
      <c r="C64" s="198"/>
      <c r="D64" s="199" t="str">
        <f>CA34</f>
        <v>SC Unterpaffenhofen</v>
      </c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1"/>
      <c r="P64" s="203"/>
      <c r="Q64" s="204"/>
      <c r="R64" s="205"/>
      <c r="S64" s="202"/>
      <c r="T64" s="202"/>
      <c r="U64" s="13" t="s">
        <v>16</v>
      </c>
      <c r="V64" s="202"/>
      <c r="W64" s="202"/>
      <c r="X64" s="206"/>
      <c r="Y64" s="207"/>
      <c r="Z64" s="208"/>
      <c r="AA64" s="2"/>
      <c r="AB64" s="2"/>
      <c r="AC64" s="2"/>
      <c r="AD64" s="2"/>
      <c r="AE64" s="2"/>
      <c r="AF64" s="197"/>
      <c r="AG64" s="198"/>
      <c r="AH64" s="199" t="str">
        <f>$CA$40</f>
        <v>DJK Konstanz</v>
      </c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1"/>
      <c r="AT64" s="203"/>
      <c r="AU64" s="204"/>
      <c r="AV64" s="205"/>
      <c r="AW64" s="202"/>
      <c r="AX64" s="202"/>
      <c r="AY64" s="13" t="s">
        <v>16</v>
      </c>
      <c r="AZ64" s="202"/>
      <c r="BA64" s="202"/>
      <c r="BB64" s="206"/>
      <c r="BC64" s="207"/>
      <c r="BD64" s="208"/>
      <c r="BV64" s="47"/>
      <c r="BX64" s="47"/>
      <c r="CA64" s="41"/>
      <c r="CB64" s="134"/>
    </row>
    <row r="65" spans="74:80" ht="20.25" customHeight="1" thickBot="1">
      <c r="BV65" s="47"/>
      <c r="BX65" s="47"/>
      <c r="CA65" s="41"/>
      <c r="CB65" s="134"/>
    </row>
    <row r="66" spans="2:80" ht="20.25" customHeight="1" thickBot="1">
      <c r="B66" s="194" t="s">
        <v>24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6"/>
      <c r="P66" s="194" t="s">
        <v>20</v>
      </c>
      <c r="Q66" s="195"/>
      <c r="R66" s="196"/>
      <c r="S66" s="194" t="s">
        <v>21</v>
      </c>
      <c r="T66" s="195"/>
      <c r="U66" s="195"/>
      <c r="V66" s="195"/>
      <c r="W66" s="196"/>
      <c r="X66" s="194" t="s">
        <v>22</v>
      </c>
      <c r="Y66" s="195"/>
      <c r="Z66" s="196"/>
      <c r="AA66" s="10"/>
      <c r="AB66" s="10"/>
      <c r="AC66" s="10"/>
      <c r="AD66" s="10"/>
      <c r="AE66" s="10"/>
      <c r="AF66" s="194" t="s">
        <v>25</v>
      </c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6"/>
      <c r="AT66" s="194" t="s">
        <v>20</v>
      </c>
      <c r="AU66" s="195"/>
      <c r="AV66" s="196"/>
      <c r="AW66" s="194" t="s">
        <v>21</v>
      </c>
      <c r="AX66" s="195"/>
      <c r="AY66" s="195"/>
      <c r="AZ66" s="195"/>
      <c r="BA66" s="196"/>
      <c r="BB66" s="194" t="s">
        <v>22</v>
      </c>
      <c r="BC66" s="195"/>
      <c r="BD66" s="196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47"/>
      <c r="BW66" s="67"/>
      <c r="BX66" s="47"/>
      <c r="BY66" s="67"/>
      <c r="BZ66" s="67"/>
      <c r="CA66" s="41"/>
      <c r="CB66" s="134"/>
    </row>
    <row r="67" spans="2:80" ht="20.25" customHeight="1">
      <c r="B67" s="210"/>
      <c r="C67" s="211"/>
      <c r="D67" s="187" t="str">
        <f>$CA$43</f>
        <v>FV Illertissen</v>
      </c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9"/>
      <c r="P67" s="212"/>
      <c r="Q67" s="213"/>
      <c r="R67" s="214"/>
      <c r="S67" s="181"/>
      <c r="T67" s="181"/>
      <c r="U67" s="11" t="s">
        <v>16</v>
      </c>
      <c r="V67" s="181"/>
      <c r="W67" s="181"/>
      <c r="X67" s="178"/>
      <c r="Y67" s="179"/>
      <c r="Z67" s="180"/>
      <c r="AA67" s="2"/>
      <c r="AB67" s="2"/>
      <c r="AC67" s="2"/>
      <c r="AD67" s="2"/>
      <c r="AE67" s="2"/>
      <c r="AF67" s="210"/>
      <c r="AG67" s="211"/>
      <c r="AH67" s="187" t="str">
        <f>$CA$50</f>
        <v>FSV 08 Bissingen</v>
      </c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9"/>
      <c r="AT67" s="212"/>
      <c r="AU67" s="213"/>
      <c r="AV67" s="214"/>
      <c r="AW67" s="181"/>
      <c r="AX67" s="181"/>
      <c r="AY67" s="11" t="s">
        <v>16</v>
      </c>
      <c r="AZ67" s="181"/>
      <c r="BA67" s="181"/>
      <c r="BB67" s="178"/>
      <c r="BC67" s="179"/>
      <c r="BD67" s="180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47"/>
      <c r="BW67" s="67"/>
      <c r="BX67" s="47"/>
      <c r="BY67" s="67"/>
      <c r="BZ67" s="67"/>
      <c r="CA67" s="41"/>
      <c r="CB67" s="134"/>
    </row>
    <row r="68" spans="2:80" ht="20.25" customHeight="1">
      <c r="B68" s="190"/>
      <c r="C68" s="191"/>
      <c r="D68" s="171" t="str">
        <f>$CA$44</f>
        <v>FC Buchholz</v>
      </c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3"/>
      <c r="P68" s="174"/>
      <c r="Q68" s="175"/>
      <c r="R68" s="176"/>
      <c r="S68" s="177"/>
      <c r="T68" s="177"/>
      <c r="U68" s="12" t="s">
        <v>16</v>
      </c>
      <c r="V68" s="177"/>
      <c r="W68" s="177"/>
      <c r="X68" s="182"/>
      <c r="Y68" s="183"/>
      <c r="Z68" s="184"/>
      <c r="AA68" s="2"/>
      <c r="AB68" s="2"/>
      <c r="AC68" s="2"/>
      <c r="AD68" s="2"/>
      <c r="AE68" s="2"/>
      <c r="AF68" s="190"/>
      <c r="AG68" s="191"/>
      <c r="AH68" s="171" t="str">
        <f>$CA$51</f>
        <v>SV Oberzell</v>
      </c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3"/>
      <c r="AT68" s="174"/>
      <c r="AU68" s="175"/>
      <c r="AV68" s="176"/>
      <c r="AW68" s="177"/>
      <c r="AX68" s="177"/>
      <c r="AY68" s="12" t="s">
        <v>16</v>
      </c>
      <c r="AZ68" s="177"/>
      <c r="BA68" s="177"/>
      <c r="BB68" s="182"/>
      <c r="BC68" s="183"/>
      <c r="BD68" s="184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47"/>
      <c r="BW68" s="67"/>
      <c r="BX68" s="47"/>
      <c r="BY68" s="67"/>
      <c r="BZ68" s="67"/>
      <c r="CA68" s="41"/>
      <c r="CB68" s="134"/>
    </row>
    <row r="69" spans="2:78" ht="20.25" customHeight="1">
      <c r="B69" s="190"/>
      <c r="C69" s="191"/>
      <c r="D69" s="171" t="str">
        <f>$CA$45</f>
        <v>SV Böblingen</v>
      </c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3"/>
      <c r="P69" s="174"/>
      <c r="Q69" s="175"/>
      <c r="R69" s="176"/>
      <c r="S69" s="177"/>
      <c r="T69" s="177"/>
      <c r="U69" s="12" t="s">
        <v>16</v>
      </c>
      <c r="V69" s="177"/>
      <c r="W69" s="177"/>
      <c r="X69" s="182"/>
      <c r="Y69" s="183"/>
      <c r="Z69" s="184"/>
      <c r="AA69" s="2"/>
      <c r="AB69" s="2"/>
      <c r="AC69" s="2"/>
      <c r="AD69" s="2"/>
      <c r="AE69" s="2"/>
      <c r="AF69" s="190"/>
      <c r="AG69" s="191"/>
      <c r="AH69" s="171" t="str">
        <f>$CA$52</f>
        <v>FC Aarau (CH)</v>
      </c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3"/>
      <c r="AT69" s="174"/>
      <c r="AU69" s="175"/>
      <c r="AV69" s="176"/>
      <c r="AW69" s="177"/>
      <c r="AX69" s="177"/>
      <c r="AY69" s="12" t="s">
        <v>16</v>
      </c>
      <c r="AZ69" s="177"/>
      <c r="BA69" s="177"/>
      <c r="BB69" s="182"/>
      <c r="BC69" s="183"/>
      <c r="BD69" s="184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47"/>
      <c r="BW69" s="67"/>
      <c r="BX69" s="47"/>
      <c r="BY69" s="67"/>
      <c r="BZ69" s="67"/>
    </row>
    <row r="70" spans="2:78" ht="20.25" customHeight="1" thickBot="1">
      <c r="B70" s="197"/>
      <c r="C70" s="198"/>
      <c r="D70" s="199" t="str">
        <f>$CA$47</f>
        <v>VfB Friedrichshafen U 10</v>
      </c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1"/>
      <c r="P70" s="203"/>
      <c r="Q70" s="204"/>
      <c r="R70" s="205"/>
      <c r="S70" s="202"/>
      <c r="T70" s="202"/>
      <c r="U70" s="13" t="s">
        <v>16</v>
      </c>
      <c r="V70" s="202"/>
      <c r="W70" s="202"/>
      <c r="X70" s="206"/>
      <c r="Y70" s="207"/>
      <c r="Z70" s="208"/>
      <c r="AA70" s="2"/>
      <c r="AB70" s="2"/>
      <c r="AC70" s="2"/>
      <c r="AD70" s="2"/>
      <c r="AE70" s="2"/>
      <c r="AF70" s="197"/>
      <c r="AG70" s="198"/>
      <c r="AH70" s="199" t="str">
        <f>$CA$53</f>
        <v>VfL Munderkingen</v>
      </c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1"/>
      <c r="AT70" s="203"/>
      <c r="AU70" s="204"/>
      <c r="AV70" s="205"/>
      <c r="AW70" s="202"/>
      <c r="AX70" s="202"/>
      <c r="AY70" s="13" t="s">
        <v>16</v>
      </c>
      <c r="AZ70" s="202"/>
      <c r="BA70" s="202"/>
      <c r="BB70" s="206"/>
      <c r="BC70" s="207"/>
      <c r="BD70" s="208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47"/>
      <c r="BW70" s="67"/>
      <c r="BX70" s="47"/>
      <c r="BY70" s="67"/>
      <c r="BZ70" s="67"/>
    </row>
    <row r="71" spans="74:76" ht="12.75">
      <c r="BV71" s="47"/>
      <c r="BX71" s="47"/>
    </row>
    <row r="72" ht="12.75"/>
  </sheetData>
  <sheetProtection/>
  <mergeCells count="390">
    <mergeCell ref="AH16:BD16"/>
    <mergeCell ref="AH15:BD15"/>
    <mergeCell ref="A2:BD2"/>
    <mergeCell ref="A4:BD4"/>
    <mergeCell ref="A6:BD6"/>
    <mergeCell ref="H8:L8"/>
    <mergeCell ref="D14:Z14"/>
    <mergeCell ref="D15:Z15"/>
    <mergeCell ref="AD8:AH8"/>
    <mergeCell ref="AA8:AB8"/>
    <mergeCell ref="AU8:AY8"/>
    <mergeCell ref="AF13:BD13"/>
    <mergeCell ref="B13:Z13"/>
    <mergeCell ref="B14:C14"/>
    <mergeCell ref="AF14:AG14"/>
    <mergeCell ref="AH14:BD14"/>
    <mergeCell ref="AF68:AG68"/>
    <mergeCell ref="AH68:AS68"/>
    <mergeCell ref="B15:C15"/>
    <mergeCell ref="AF15:AG15"/>
    <mergeCell ref="B16:C16"/>
    <mergeCell ref="AF16:AG16"/>
    <mergeCell ref="B17:C17"/>
    <mergeCell ref="AF17:AG17"/>
    <mergeCell ref="D16:Z16"/>
    <mergeCell ref="D17:Z17"/>
    <mergeCell ref="BB66:BD66"/>
    <mergeCell ref="AF67:AG67"/>
    <mergeCell ref="AH67:AS67"/>
    <mergeCell ref="AT67:AV67"/>
    <mergeCell ref="AW67:AX67"/>
    <mergeCell ref="AZ67:BA67"/>
    <mergeCell ref="BB67:BD67"/>
    <mergeCell ref="AF66:AS66"/>
    <mergeCell ref="AT66:AV66"/>
    <mergeCell ref="AW66:BA66"/>
    <mergeCell ref="AZ70:BA70"/>
    <mergeCell ref="BB70:BD70"/>
    <mergeCell ref="AF69:AG69"/>
    <mergeCell ref="AH69:AS69"/>
    <mergeCell ref="AF70:AG70"/>
    <mergeCell ref="AH70:AS70"/>
    <mergeCell ref="AT70:AV70"/>
    <mergeCell ref="AW70:AX70"/>
    <mergeCell ref="AT69:AV69"/>
    <mergeCell ref="AW69:AX69"/>
    <mergeCell ref="P70:R70"/>
    <mergeCell ref="S70:T70"/>
    <mergeCell ref="V68:W68"/>
    <mergeCell ref="X68:Z68"/>
    <mergeCell ref="X69:Z69"/>
    <mergeCell ref="P68:R68"/>
    <mergeCell ref="S68:T68"/>
    <mergeCell ref="V69:W69"/>
    <mergeCell ref="V70:W70"/>
    <mergeCell ref="X70:Z70"/>
    <mergeCell ref="AT68:AV68"/>
    <mergeCell ref="AW68:AX68"/>
    <mergeCell ref="AZ69:BA69"/>
    <mergeCell ref="BB69:BD69"/>
    <mergeCell ref="AZ68:BA68"/>
    <mergeCell ref="AH22:BD22"/>
    <mergeCell ref="AF60:AS60"/>
    <mergeCell ref="AW60:BA60"/>
    <mergeCell ref="AH61:AS61"/>
    <mergeCell ref="AG56:AW56"/>
    <mergeCell ref="G52:I52"/>
    <mergeCell ref="AF20:BD20"/>
    <mergeCell ref="B21:C21"/>
    <mergeCell ref="B69:C69"/>
    <mergeCell ref="B68:C68"/>
    <mergeCell ref="D68:O68"/>
    <mergeCell ref="P69:R69"/>
    <mergeCell ref="S69:T69"/>
    <mergeCell ref="D69:O69"/>
    <mergeCell ref="BB68:BD68"/>
    <mergeCell ref="B49:C49"/>
    <mergeCell ref="AF23:AG23"/>
    <mergeCell ref="AF24:AG24"/>
    <mergeCell ref="B70:C70"/>
    <mergeCell ref="D70:O70"/>
    <mergeCell ref="AH17:BD17"/>
    <mergeCell ref="D21:Z21"/>
    <mergeCell ref="D22:Z22"/>
    <mergeCell ref="D23:Z23"/>
    <mergeCell ref="AH21:BD21"/>
    <mergeCell ref="AH23:BD23"/>
    <mergeCell ref="B20:Z20"/>
    <mergeCell ref="B22:C22"/>
    <mergeCell ref="B23:C23"/>
    <mergeCell ref="B24:C24"/>
    <mergeCell ref="AF21:AG21"/>
    <mergeCell ref="AF22:AG22"/>
    <mergeCell ref="D24:Z24"/>
    <mergeCell ref="AH24:BD24"/>
    <mergeCell ref="B50:C50"/>
    <mergeCell ref="B51:C51"/>
    <mergeCell ref="D51:F51"/>
    <mergeCell ref="D49:F49"/>
    <mergeCell ref="D52:F52"/>
    <mergeCell ref="J56:N56"/>
    <mergeCell ref="B54:C54"/>
    <mergeCell ref="D54:F54"/>
    <mergeCell ref="B52:C52"/>
    <mergeCell ref="G49:I49"/>
    <mergeCell ref="P64:R64"/>
    <mergeCell ref="G55:I55"/>
    <mergeCell ref="J55:N55"/>
    <mergeCell ref="O55:AE55"/>
    <mergeCell ref="B56:C56"/>
    <mergeCell ref="S64:T64"/>
    <mergeCell ref="B61:C61"/>
    <mergeCell ref="P61:R61"/>
    <mergeCell ref="S61:T61"/>
    <mergeCell ref="B60:O60"/>
    <mergeCell ref="G38:I38"/>
    <mergeCell ref="D56:F56"/>
    <mergeCell ref="G56:I56"/>
    <mergeCell ref="O54:AE54"/>
    <mergeCell ref="AT61:AV61"/>
    <mergeCell ref="AT60:AV60"/>
    <mergeCell ref="G54:I54"/>
    <mergeCell ref="AG55:AW55"/>
    <mergeCell ref="D48:F48"/>
    <mergeCell ref="J38:N38"/>
    <mergeCell ref="O30:AE30"/>
    <mergeCell ref="B55:C55"/>
    <mergeCell ref="D55:F55"/>
    <mergeCell ref="B41:C41"/>
    <mergeCell ref="B42:C42"/>
    <mergeCell ref="B43:C43"/>
    <mergeCell ref="O33:AE33"/>
    <mergeCell ref="G39:I39"/>
    <mergeCell ref="D32:F32"/>
    <mergeCell ref="G33:I33"/>
    <mergeCell ref="AX54:AY54"/>
    <mergeCell ref="AF61:AG61"/>
    <mergeCell ref="AX46:BB46"/>
    <mergeCell ref="BA49:BB49"/>
    <mergeCell ref="AG49:AW49"/>
    <mergeCell ref="AX49:AY49"/>
    <mergeCell ref="BA52:BB52"/>
    <mergeCell ref="BC33:BD33"/>
    <mergeCell ref="BC35:BD35"/>
    <mergeCell ref="AG41:AW41"/>
    <mergeCell ref="AX41:AY41"/>
    <mergeCell ref="AG30:AW30"/>
    <mergeCell ref="BA32:BB32"/>
    <mergeCell ref="AG34:AW34"/>
    <mergeCell ref="AX31:AY31"/>
    <mergeCell ref="BA31:BB31"/>
    <mergeCell ref="BC41:BD41"/>
    <mergeCell ref="AF64:AG64"/>
    <mergeCell ref="AH64:AS64"/>
    <mergeCell ref="AF63:AG63"/>
    <mergeCell ref="AH63:AS63"/>
    <mergeCell ref="AT62:AV62"/>
    <mergeCell ref="AX39:AY39"/>
    <mergeCell ref="AF62:AG62"/>
    <mergeCell ref="AH62:AS62"/>
    <mergeCell ref="AW61:AX61"/>
    <mergeCell ref="AX56:AY56"/>
    <mergeCell ref="BC42:BD42"/>
    <mergeCell ref="AX55:AY55"/>
    <mergeCell ref="BC37:BD37"/>
    <mergeCell ref="BA56:BB56"/>
    <mergeCell ref="B44:BD44"/>
    <mergeCell ref="J31:N31"/>
    <mergeCell ref="G31:I31"/>
    <mergeCell ref="BC53:BD53"/>
    <mergeCell ref="BC54:BD54"/>
    <mergeCell ref="AX32:AY32"/>
    <mergeCell ref="J54:N54"/>
    <mergeCell ref="BA54:BB54"/>
    <mergeCell ref="BC32:BD32"/>
    <mergeCell ref="AG37:AW37"/>
    <mergeCell ref="AX37:AY37"/>
    <mergeCell ref="AG36:AW36"/>
    <mergeCell ref="BC34:BD34"/>
    <mergeCell ref="BA34:BB34"/>
    <mergeCell ref="BA36:BB36"/>
    <mergeCell ref="BC36:BD36"/>
    <mergeCell ref="BA37:BB37"/>
    <mergeCell ref="AX34:AY34"/>
    <mergeCell ref="BA35:BB35"/>
    <mergeCell ref="D33:F33"/>
    <mergeCell ref="D37:F37"/>
    <mergeCell ref="D42:F42"/>
    <mergeCell ref="D36:F36"/>
    <mergeCell ref="D35:F35"/>
    <mergeCell ref="D34:F34"/>
    <mergeCell ref="D40:F40"/>
    <mergeCell ref="J30:N30"/>
    <mergeCell ref="O31:AE31"/>
    <mergeCell ref="D41:F41"/>
    <mergeCell ref="J36:N36"/>
    <mergeCell ref="AX30:AY30"/>
    <mergeCell ref="BA30:BB30"/>
    <mergeCell ref="J32:N32"/>
    <mergeCell ref="O32:AE32"/>
    <mergeCell ref="J35:N35"/>
    <mergeCell ref="O35:AE35"/>
    <mergeCell ref="G29:I29"/>
    <mergeCell ref="J34:N34"/>
    <mergeCell ref="O34:AE34"/>
    <mergeCell ref="J29:N29"/>
    <mergeCell ref="O29:AW29"/>
    <mergeCell ref="BC30:BD30"/>
    <mergeCell ref="BA33:BB33"/>
    <mergeCell ref="AG31:AW31"/>
    <mergeCell ref="BC29:BD29"/>
    <mergeCell ref="AX29:BB29"/>
    <mergeCell ref="O36:AE36"/>
    <mergeCell ref="G36:I36"/>
    <mergeCell ref="AG32:AW32"/>
    <mergeCell ref="AX36:AY36"/>
    <mergeCell ref="G35:I35"/>
    <mergeCell ref="AX35:AY35"/>
    <mergeCell ref="AG35:AW35"/>
    <mergeCell ref="J33:N33"/>
    <mergeCell ref="AG33:AW33"/>
    <mergeCell ref="AX33:AY33"/>
    <mergeCell ref="B34:C34"/>
    <mergeCell ref="B35:C35"/>
    <mergeCell ref="B39:C39"/>
    <mergeCell ref="D29:F29"/>
    <mergeCell ref="BC31:BD31"/>
    <mergeCell ref="J37:N37"/>
    <mergeCell ref="O37:AE37"/>
    <mergeCell ref="G32:I32"/>
    <mergeCell ref="G34:I34"/>
    <mergeCell ref="G30:I30"/>
    <mergeCell ref="G37:I37"/>
    <mergeCell ref="B46:C46"/>
    <mergeCell ref="D46:F46"/>
    <mergeCell ref="G46:I46"/>
    <mergeCell ref="B32:C32"/>
    <mergeCell ref="B36:C36"/>
    <mergeCell ref="D43:F43"/>
    <mergeCell ref="B40:C40"/>
    <mergeCell ref="B37:C37"/>
    <mergeCell ref="B38:C38"/>
    <mergeCell ref="B48:C48"/>
    <mergeCell ref="D39:F39"/>
    <mergeCell ref="B29:C29"/>
    <mergeCell ref="B31:C31"/>
    <mergeCell ref="B30:C30"/>
    <mergeCell ref="D31:F31"/>
    <mergeCell ref="D30:F30"/>
    <mergeCell ref="B33:C33"/>
    <mergeCell ref="D38:F38"/>
    <mergeCell ref="B47:C47"/>
    <mergeCell ref="G41:I41"/>
    <mergeCell ref="J41:N41"/>
    <mergeCell ref="O41:AE41"/>
    <mergeCell ref="G40:I40"/>
    <mergeCell ref="J40:N40"/>
    <mergeCell ref="J39:N39"/>
    <mergeCell ref="O39:AE39"/>
    <mergeCell ref="O38:AE38"/>
    <mergeCell ref="AG38:AW38"/>
    <mergeCell ref="AX38:AY38"/>
    <mergeCell ref="BA38:BB38"/>
    <mergeCell ref="BC39:BD39"/>
    <mergeCell ref="BC40:BD40"/>
    <mergeCell ref="AG39:AW39"/>
    <mergeCell ref="BC38:BD38"/>
    <mergeCell ref="BA39:BB39"/>
    <mergeCell ref="BC47:BD47"/>
    <mergeCell ref="AX47:AY47"/>
    <mergeCell ref="BC46:BD46"/>
    <mergeCell ref="O40:AE40"/>
    <mergeCell ref="AG40:AW40"/>
    <mergeCell ref="AX40:AY40"/>
    <mergeCell ref="BA40:BB40"/>
    <mergeCell ref="BA41:BB41"/>
    <mergeCell ref="BA47:BB47"/>
    <mergeCell ref="BA43:BB43"/>
    <mergeCell ref="G43:I43"/>
    <mergeCell ref="J43:N43"/>
    <mergeCell ref="O43:AE43"/>
    <mergeCell ref="AG43:AW43"/>
    <mergeCell ref="AX43:AY43"/>
    <mergeCell ref="D47:F47"/>
    <mergeCell ref="G47:I47"/>
    <mergeCell ref="J47:N47"/>
    <mergeCell ref="O47:AE47"/>
    <mergeCell ref="AG47:AW47"/>
    <mergeCell ref="G42:I42"/>
    <mergeCell ref="BC43:BD43"/>
    <mergeCell ref="AX50:AY50"/>
    <mergeCell ref="BA50:BB50"/>
    <mergeCell ref="AG52:AW52"/>
    <mergeCell ref="AX52:AY52"/>
    <mergeCell ref="AX42:AY42"/>
    <mergeCell ref="BA42:BB42"/>
    <mergeCell ref="BA48:BB48"/>
    <mergeCell ref="BC48:BD48"/>
    <mergeCell ref="J42:N42"/>
    <mergeCell ref="O42:AE42"/>
    <mergeCell ref="AG42:AW42"/>
    <mergeCell ref="J46:N46"/>
    <mergeCell ref="O46:AW46"/>
    <mergeCell ref="AG50:AW50"/>
    <mergeCell ref="J49:N49"/>
    <mergeCell ref="O49:AE49"/>
    <mergeCell ref="G48:I48"/>
    <mergeCell ref="J48:N48"/>
    <mergeCell ref="O48:AE48"/>
    <mergeCell ref="AG48:AW48"/>
    <mergeCell ref="AX48:AY48"/>
    <mergeCell ref="B53:C53"/>
    <mergeCell ref="D53:F53"/>
    <mergeCell ref="G53:I53"/>
    <mergeCell ref="J50:N50"/>
    <mergeCell ref="O50:AE50"/>
    <mergeCell ref="BC52:BD52"/>
    <mergeCell ref="J52:N52"/>
    <mergeCell ref="O52:AE52"/>
    <mergeCell ref="AX53:AY53"/>
    <mergeCell ref="AG53:AW53"/>
    <mergeCell ref="J53:N53"/>
    <mergeCell ref="O53:AE53"/>
    <mergeCell ref="B67:C67"/>
    <mergeCell ref="D67:O67"/>
    <mergeCell ref="P67:R67"/>
    <mergeCell ref="S67:T67"/>
    <mergeCell ref="V67:W67"/>
    <mergeCell ref="X62:Z62"/>
    <mergeCell ref="X67:Z67"/>
    <mergeCell ref="V64:W64"/>
    <mergeCell ref="X64:Z64"/>
    <mergeCell ref="S66:W66"/>
    <mergeCell ref="X66:Z66"/>
    <mergeCell ref="BC50:BD50"/>
    <mergeCell ref="BA53:BB53"/>
    <mergeCell ref="BB60:BD60"/>
    <mergeCell ref="AZ62:BA62"/>
    <mergeCell ref="BB62:BD62"/>
    <mergeCell ref="BC55:BD55"/>
    <mergeCell ref="BB61:BD61"/>
    <mergeCell ref="AG54:AW54"/>
    <mergeCell ref="AZ63:BA63"/>
    <mergeCell ref="B63:C63"/>
    <mergeCell ref="B66:O66"/>
    <mergeCell ref="P66:R66"/>
    <mergeCell ref="B64:C64"/>
    <mergeCell ref="D64:O64"/>
    <mergeCell ref="BB63:BD63"/>
    <mergeCell ref="AW64:AX64"/>
    <mergeCell ref="AT64:AV64"/>
    <mergeCell ref="BB64:BD64"/>
    <mergeCell ref="AZ64:BA64"/>
    <mergeCell ref="B62:C62"/>
    <mergeCell ref="D62:O62"/>
    <mergeCell ref="P62:R62"/>
    <mergeCell ref="S62:T62"/>
    <mergeCell ref="BC56:BD56"/>
    <mergeCell ref="BA55:BB55"/>
    <mergeCell ref="P60:R60"/>
    <mergeCell ref="AZ61:BA61"/>
    <mergeCell ref="S60:W60"/>
    <mergeCell ref="X60:Z60"/>
    <mergeCell ref="V63:W63"/>
    <mergeCell ref="X63:Z63"/>
    <mergeCell ref="O56:AE56"/>
    <mergeCell ref="AW62:AX62"/>
    <mergeCell ref="AT63:AV63"/>
    <mergeCell ref="AW63:AX63"/>
    <mergeCell ref="D61:O61"/>
    <mergeCell ref="CC30:CE30"/>
    <mergeCell ref="CC36:CE36"/>
    <mergeCell ref="CC42:CE42"/>
    <mergeCell ref="CC49:CE49"/>
    <mergeCell ref="D63:O63"/>
    <mergeCell ref="P63:R63"/>
    <mergeCell ref="S63:T63"/>
    <mergeCell ref="X61:Z61"/>
    <mergeCell ref="V62:W62"/>
    <mergeCell ref="V61:W61"/>
    <mergeCell ref="BC49:BD49"/>
    <mergeCell ref="D50:F50"/>
    <mergeCell ref="G50:I50"/>
    <mergeCell ref="AX51:AY51"/>
    <mergeCell ref="BA51:BB51"/>
    <mergeCell ref="BC51:BD51"/>
    <mergeCell ref="G51:I51"/>
    <mergeCell ref="J51:N51"/>
    <mergeCell ref="O51:AE51"/>
    <mergeCell ref="AG51:AW51"/>
  </mergeCells>
  <printOptions horizontalCentered="1"/>
  <pageMargins left="0.3937007874015748" right="0.3937007874015748" top="0.3937007874015748" bottom="0.1968503937007874" header="0" footer="0"/>
  <pageSetup orientation="portrait" paperSize="9" r:id="rId2"/>
  <rowBreaks count="1" manualBreakCount="1">
    <brk id="43" max="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K97"/>
  <sheetViews>
    <sheetView zoomScalePageLayoutView="0" workbookViewId="0" topLeftCell="A55">
      <selection activeCell="AN26" sqref="AN26"/>
    </sheetView>
  </sheetViews>
  <sheetFormatPr defaultColWidth="1.7109375" defaultRowHeight="12.75"/>
  <cols>
    <col min="1" max="56" width="1.7109375" style="0" customWidth="1"/>
    <col min="57" max="57" width="1.7109375" style="5" customWidth="1"/>
    <col min="58" max="58" width="1.7109375" style="21" customWidth="1"/>
    <col min="59" max="59" width="2.8515625" style="21" hidden="1" customWidth="1"/>
    <col min="60" max="60" width="2.140625" style="21" hidden="1" customWidth="1"/>
    <col min="61" max="61" width="2.8515625" style="21" hidden="1" customWidth="1"/>
    <col min="62" max="73" width="1.7109375" style="21" hidden="1" customWidth="1"/>
    <col min="74" max="74" width="2.28125" style="21" hidden="1" customWidth="1"/>
    <col min="75" max="75" width="1.7109375" style="38" hidden="1" customWidth="1"/>
    <col min="76" max="76" width="2.28125" style="38" hidden="1" customWidth="1"/>
    <col min="77" max="78" width="1.7109375" style="38" hidden="1" customWidth="1"/>
    <col min="79" max="79" width="29.421875" style="38" hidden="1" customWidth="1"/>
    <col min="80" max="80" width="8.00390625" style="132" hidden="1" customWidth="1"/>
    <col min="81" max="81" width="4.140625" style="5" hidden="1" customWidth="1"/>
    <col min="82" max="82" width="1.7109375" style="5" hidden="1" customWidth="1"/>
    <col min="83" max="83" width="4.140625" style="5" hidden="1" customWidth="1"/>
    <col min="84" max="84" width="6.28125" style="5" hidden="1" customWidth="1"/>
    <col min="85" max="88" width="6.28125" style="5" customWidth="1"/>
    <col min="89" max="103" width="1.7109375" style="5" customWidth="1"/>
  </cols>
  <sheetData>
    <row r="1" spans="59:81" s="1" customFormat="1" ht="44.25" customHeight="1"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39"/>
      <c r="BY1" s="39"/>
      <c r="BZ1" s="39"/>
      <c r="CA1" s="39"/>
      <c r="CB1" s="125"/>
      <c r="CC1" s="39"/>
    </row>
    <row r="2" spans="1:80" s="1" customFormat="1" ht="60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39"/>
      <c r="BX2" s="39"/>
      <c r="BY2" s="39"/>
      <c r="BZ2" s="39"/>
      <c r="CA2" s="39"/>
      <c r="CB2" s="125"/>
    </row>
    <row r="3" spans="58:80" s="1" customFormat="1" ht="12.75" customHeight="1"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39"/>
      <c r="BX3" s="39"/>
      <c r="BY3" s="39"/>
      <c r="BZ3" s="39"/>
      <c r="CA3" s="39"/>
      <c r="CB3" s="125"/>
    </row>
    <row r="4" spans="1:80" s="1" customFormat="1" ht="24">
      <c r="A4" s="267" t="s">
        <v>255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39"/>
      <c r="BX4" s="39"/>
      <c r="BY4" s="39"/>
      <c r="BZ4" s="39"/>
      <c r="CA4" s="39"/>
      <c r="CB4" s="125"/>
    </row>
    <row r="5" spans="58:80" s="1" customFormat="1" ht="12.75" customHeight="1"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39"/>
      <c r="BX5" s="39"/>
      <c r="BY5" s="39"/>
      <c r="BZ5" s="39"/>
      <c r="CA5" s="39"/>
      <c r="CB5" s="125"/>
    </row>
    <row r="6" spans="1:115" s="115" customFormat="1" ht="14.25">
      <c r="A6" s="268" t="s">
        <v>242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7"/>
      <c r="BX6" s="117"/>
      <c r="BY6" s="117"/>
      <c r="BZ6" s="117"/>
      <c r="CA6" s="117"/>
      <c r="CB6" s="126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</row>
    <row r="7" spans="59:81" s="1" customFormat="1" ht="12.75" customHeight="1"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39"/>
      <c r="BY7" s="39"/>
      <c r="BZ7" s="39"/>
      <c r="CA7" s="39"/>
      <c r="CB7" s="125"/>
      <c r="CC7" s="39"/>
    </row>
    <row r="8" spans="7:80" s="120" customFormat="1" ht="15">
      <c r="G8" s="121" t="s">
        <v>0</v>
      </c>
      <c r="H8" s="269">
        <v>0.3958333333333333</v>
      </c>
      <c r="I8" s="269"/>
      <c r="J8" s="269"/>
      <c r="K8" s="269"/>
      <c r="L8" s="269"/>
      <c r="M8" s="120" t="s">
        <v>1</v>
      </c>
      <c r="Z8" s="121" t="s">
        <v>2</v>
      </c>
      <c r="AA8" s="270">
        <v>1</v>
      </c>
      <c r="AB8" s="270"/>
      <c r="AC8" s="119" t="s">
        <v>23</v>
      </c>
      <c r="AD8" s="264">
        <v>0.008333333333333333</v>
      </c>
      <c r="AE8" s="264"/>
      <c r="AF8" s="264"/>
      <c r="AG8" s="264"/>
      <c r="AH8" s="264"/>
      <c r="AI8" s="120" t="s">
        <v>3</v>
      </c>
      <c r="AT8" s="121" t="s">
        <v>4</v>
      </c>
      <c r="AU8" s="264">
        <v>0.001388888888888889</v>
      </c>
      <c r="AV8" s="264"/>
      <c r="AW8" s="264"/>
      <c r="AX8" s="264"/>
      <c r="AY8" s="264"/>
      <c r="AZ8" s="120" t="s">
        <v>3</v>
      </c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3"/>
      <c r="BX8" s="123"/>
      <c r="BY8" s="123"/>
      <c r="BZ8" s="123"/>
      <c r="CA8" s="123"/>
      <c r="CB8" s="127"/>
    </row>
    <row r="9" spans="1:80" s="104" customFormat="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6"/>
      <c r="BX9" s="106"/>
      <c r="BY9" s="106"/>
      <c r="BZ9" s="106"/>
      <c r="CA9" s="106"/>
      <c r="CB9" s="132"/>
    </row>
    <row r="10" spans="58:80" s="5" customFormat="1" ht="12.75" customHeight="1"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38"/>
      <c r="BX10" s="38"/>
      <c r="BY10" s="38"/>
      <c r="BZ10" s="38"/>
      <c r="CA10" s="38"/>
      <c r="CB10" s="132"/>
    </row>
    <row r="11" spans="1:80" s="1" customFormat="1" ht="18">
      <c r="A11"/>
      <c r="B11" s="124" t="s">
        <v>48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 s="5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39"/>
      <c r="BX11" s="39"/>
      <c r="BY11" s="39"/>
      <c r="BZ11" s="39"/>
      <c r="CA11" s="39"/>
      <c r="CB11" s="125"/>
    </row>
    <row r="12" ht="6" customHeight="1" thickBot="1"/>
    <row r="13" spans="2:56" ht="18" customHeight="1" thickBot="1">
      <c r="B13" s="253" t="s">
        <v>28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5"/>
      <c r="AF13" s="253" t="s">
        <v>29</v>
      </c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5"/>
    </row>
    <row r="14" spans="2:56" ht="18" customHeight="1">
      <c r="B14" s="283">
        <v>1</v>
      </c>
      <c r="C14" s="284"/>
      <c r="D14" s="286" t="s">
        <v>256</v>
      </c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8"/>
      <c r="AF14" s="283">
        <v>1</v>
      </c>
      <c r="AG14" s="284"/>
      <c r="AH14" s="286" t="s">
        <v>259</v>
      </c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8"/>
    </row>
    <row r="15" spans="2:56" ht="18" customHeight="1">
      <c r="B15" s="275">
        <v>2</v>
      </c>
      <c r="C15" s="276"/>
      <c r="D15" s="277" t="s">
        <v>240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9"/>
      <c r="AF15" s="275">
        <v>2</v>
      </c>
      <c r="AG15" s="276"/>
      <c r="AH15" s="277" t="s">
        <v>260</v>
      </c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9"/>
    </row>
    <row r="16" spans="2:56" ht="18" customHeight="1">
      <c r="B16" s="275">
        <v>3</v>
      </c>
      <c r="C16" s="276"/>
      <c r="D16" s="277" t="s">
        <v>257</v>
      </c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9"/>
      <c r="AF16" s="275">
        <v>3</v>
      </c>
      <c r="AG16" s="276"/>
      <c r="AH16" s="277" t="s">
        <v>234</v>
      </c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9"/>
    </row>
    <row r="17" spans="2:56" ht="18" customHeight="1" thickBot="1">
      <c r="B17" s="273">
        <v>4</v>
      </c>
      <c r="C17" s="274"/>
      <c r="D17" s="280" t="s">
        <v>258</v>
      </c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2"/>
      <c r="AF17" s="273">
        <v>4</v>
      </c>
      <c r="AG17" s="274"/>
      <c r="AH17" s="280" t="s">
        <v>261</v>
      </c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2"/>
    </row>
    <row r="19" ht="12.75" customHeight="1" thickBot="1"/>
    <row r="20" spans="2:56" ht="18" customHeight="1" thickBot="1">
      <c r="B20" s="253" t="s">
        <v>30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5"/>
      <c r="AF20" s="253" t="s">
        <v>31</v>
      </c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5"/>
    </row>
    <row r="21" spans="2:56" ht="18" customHeight="1">
      <c r="B21" s="283">
        <v>1</v>
      </c>
      <c r="C21" s="284"/>
      <c r="D21" s="286" t="s">
        <v>262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8"/>
      <c r="AF21" s="283">
        <v>1</v>
      </c>
      <c r="AG21" s="284"/>
      <c r="AH21" s="286" t="s">
        <v>266</v>
      </c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8"/>
    </row>
    <row r="22" spans="2:80" ht="18" customHeight="1">
      <c r="B22" s="275">
        <v>2</v>
      </c>
      <c r="C22" s="276"/>
      <c r="D22" s="277" t="s">
        <v>263</v>
      </c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9"/>
      <c r="AF22" s="275">
        <v>2</v>
      </c>
      <c r="AG22" s="276"/>
      <c r="AH22" s="277" t="s">
        <v>267</v>
      </c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9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129"/>
    </row>
    <row r="23" spans="2:80" ht="18" customHeight="1">
      <c r="B23" s="275">
        <v>3</v>
      </c>
      <c r="C23" s="276"/>
      <c r="D23" s="277" t="s">
        <v>264</v>
      </c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9"/>
      <c r="AF23" s="275">
        <v>3</v>
      </c>
      <c r="AG23" s="276"/>
      <c r="AH23" s="277" t="s">
        <v>268</v>
      </c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9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129"/>
    </row>
    <row r="24" spans="2:80" ht="18" customHeight="1" thickBot="1">
      <c r="B24" s="273">
        <v>4</v>
      </c>
      <c r="C24" s="274"/>
      <c r="D24" s="280" t="s">
        <v>265</v>
      </c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  <c r="AF24" s="273">
        <v>4</v>
      </c>
      <c r="AG24" s="274"/>
      <c r="AH24" s="280" t="s">
        <v>269</v>
      </c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2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129"/>
    </row>
    <row r="25" spans="58:80" ht="12.75"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129"/>
    </row>
    <row r="26" spans="58:80" ht="12.75"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129"/>
    </row>
    <row r="27" spans="2:80" ht="20.25" customHeight="1">
      <c r="B27" s="124" t="s">
        <v>42</v>
      </c>
      <c r="N27" s="33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129"/>
    </row>
    <row r="28" spans="58:80" ht="6" customHeight="1" thickBot="1"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129"/>
    </row>
    <row r="29" spans="1:57" ht="20.25" customHeight="1" thickBot="1">
      <c r="A29" s="2"/>
      <c r="B29" s="244" t="s">
        <v>11</v>
      </c>
      <c r="C29" s="245"/>
      <c r="D29" s="219" t="s">
        <v>73</v>
      </c>
      <c r="E29" s="220"/>
      <c r="F29" s="221"/>
      <c r="G29" s="219" t="s">
        <v>12</v>
      </c>
      <c r="H29" s="220"/>
      <c r="I29" s="221"/>
      <c r="J29" s="219" t="s">
        <v>14</v>
      </c>
      <c r="K29" s="220"/>
      <c r="L29" s="220"/>
      <c r="M29" s="220"/>
      <c r="N29" s="221"/>
      <c r="O29" s="219" t="s">
        <v>15</v>
      </c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1"/>
      <c r="AX29" s="219" t="s">
        <v>18</v>
      </c>
      <c r="AY29" s="220"/>
      <c r="AZ29" s="220"/>
      <c r="BA29" s="220"/>
      <c r="BB29" s="221"/>
      <c r="BC29" s="232"/>
      <c r="BD29" s="233"/>
      <c r="BE29" s="71"/>
    </row>
    <row r="30" spans="1:84" ht="20.25" customHeight="1" thickBot="1">
      <c r="A30" s="3"/>
      <c r="B30" s="246">
        <v>3</v>
      </c>
      <c r="C30" s="223"/>
      <c r="D30" s="223">
        <v>3</v>
      </c>
      <c r="E30" s="223"/>
      <c r="F30" s="223"/>
      <c r="G30" s="223" t="s">
        <v>43</v>
      </c>
      <c r="H30" s="223"/>
      <c r="I30" s="223"/>
      <c r="J30" s="224">
        <f>$H$8</f>
        <v>0.3958333333333333</v>
      </c>
      <c r="K30" s="224"/>
      <c r="L30" s="224"/>
      <c r="M30" s="224"/>
      <c r="N30" s="225"/>
      <c r="O30" s="226" t="str">
        <f>D14</f>
        <v>FC Wangen </v>
      </c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31" t="s">
        <v>17</v>
      </c>
      <c r="AG30" s="227" t="str">
        <f>D15</f>
        <v>FV Biberach</v>
      </c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8"/>
      <c r="AX30" s="229"/>
      <c r="AY30" s="231"/>
      <c r="AZ30" s="31" t="s">
        <v>16</v>
      </c>
      <c r="BA30" s="231"/>
      <c r="BB30" s="240"/>
      <c r="BC30" s="229"/>
      <c r="BD30" s="230"/>
      <c r="BE30" s="3"/>
      <c r="BV30" s="76" t="str">
        <f aca="true" t="shared" si="0" ref="BV30:BV43">IF(ISBLANK(BA30),"0",IF(AX30&gt;BA30,3,IF(AX30=BA30,1,0)))</f>
        <v>0</v>
      </c>
      <c r="BW30" s="77" t="s">
        <v>16</v>
      </c>
      <c r="BX30" s="76" t="str">
        <f aca="true" t="shared" si="1" ref="BX30:BX43">IF(ISBLANK(BA30),"0",IF(BA30&gt;AX30,3,IF(BA30=AX30,1,0)))</f>
        <v>0</v>
      </c>
      <c r="BY30" s="74"/>
      <c r="BZ30" s="74"/>
      <c r="CA30" s="65" t="s">
        <v>28</v>
      </c>
      <c r="CB30" s="135" t="s">
        <v>20</v>
      </c>
      <c r="CC30" s="114" t="s">
        <v>21</v>
      </c>
      <c r="CD30" s="114"/>
      <c r="CE30" s="114"/>
      <c r="CF30" s="69" t="s">
        <v>22</v>
      </c>
    </row>
    <row r="31" spans="1:84" ht="20.25" customHeight="1" thickBot="1">
      <c r="A31" s="2"/>
      <c r="B31" s="243">
        <v>4</v>
      </c>
      <c r="C31" s="161"/>
      <c r="D31" s="161">
        <v>4</v>
      </c>
      <c r="E31" s="161"/>
      <c r="F31" s="161"/>
      <c r="G31" s="161" t="s">
        <v>43</v>
      </c>
      <c r="H31" s="161"/>
      <c r="I31" s="161"/>
      <c r="J31" s="249">
        <f>J30</f>
        <v>0.3958333333333333</v>
      </c>
      <c r="K31" s="249"/>
      <c r="L31" s="249"/>
      <c r="M31" s="249"/>
      <c r="N31" s="250"/>
      <c r="O31" s="185" t="str">
        <f>D16</f>
        <v>SF Schwäbisch Hall </v>
      </c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8" t="s">
        <v>17</v>
      </c>
      <c r="AG31" s="186" t="str">
        <f>D17</f>
        <v>FC Kempten</v>
      </c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209"/>
      <c r="AX31" s="192"/>
      <c r="AY31" s="217"/>
      <c r="AZ31" s="8" t="s">
        <v>16</v>
      </c>
      <c r="BA31" s="217"/>
      <c r="BB31" s="222"/>
      <c r="BC31" s="192"/>
      <c r="BD31" s="193"/>
      <c r="BE31" s="71"/>
      <c r="BV31" s="76" t="str">
        <f t="shared" si="0"/>
        <v>0</v>
      </c>
      <c r="BW31" s="74" t="s">
        <v>16</v>
      </c>
      <c r="BX31" s="76" t="str">
        <f t="shared" si="1"/>
        <v>0</v>
      </c>
      <c r="BY31" s="74"/>
      <c r="BZ31" s="74"/>
      <c r="CA31" s="78" t="str">
        <f>$D$14</f>
        <v>FC Wangen </v>
      </c>
      <c r="CB31" s="79">
        <f>SUM($BV$30+$BX$38+$BV$49)</f>
        <v>0</v>
      </c>
      <c r="CC31" s="80">
        <f>SUM($AX$30+$BA$38+$AX$49)</f>
        <v>0</v>
      </c>
      <c r="CD31" s="81" t="s">
        <v>16</v>
      </c>
      <c r="CE31" s="82">
        <f>SUM($BA$30+$AX$38+$BA$49)</f>
        <v>0</v>
      </c>
      <c r="CF31" s="83">
        <f>SUM(CC31-CE31)</f>
        <v>0</v>
      </c>
    </row>
    <row r="32" spans="2:103" s="2" customFormat="1" ht="20.25" customHeight="1">
      <c r="B32" s="218">
        <v>7</v>
      </c>
      <c r="C32" s="164"/>
      <c r="D32" s="164">
        <v>3</v>
      </c>
      <c r="E32" s="164"/>
      <c r="F32" s="164"/>
      <c r="G32" s="164" t="s">
        <v>44</v>
      </c>
      <c r="H32" s="164"/>
      <c r="I32" s="164"/>
      <c r="J32" s="165">
        <f>J30+$AA$8*$AD$8+$AU$8</f>
        <v>0.40555555555555556</v>
      </c>
      <c r="K32" s="165"/>
      <c r="L32" s="165"/>
      <c r="M32" s="165"/>
      <c r="N32" s="166"/>
      <c r="O32" s="167" t="str">
        <f>AH14</f>
        <v>SpVgg Lindau</v>
      </c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7" t="s">
        <v>17</v>
      </c>
      <c r="AG32" s="168" t="str">
        <f>AH15</f>
        <v>SSC Donaueschingen U 10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9"/>
      <c r="AX32" s="159"/>
      <c r="AY32" s="162"/>
      <c r="AZ32" s="7" t="s">
        <v>16</v>
      </c>
      <c r="BA32" s="162"/>
      <c r="BB32" s="163"/>
      <c r="BC32" s="159"/>
      <c r="BD32" s="160"/>
      <c r="BE32" s="71"/>
      <c r="BF32" s="71"/>
      <c r="BG32" s="25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6" t="str">
        <f t="shared" si="0"/>
        <v>0</v>
      </c>
      <c r="BW32" s="74" t="s">
        <v>16</v>
      </c>
      <c r="BX32" s="76" t="str">
        <f t="shared" si="1"/>
        <v>0</v>
      </c>
      <c r="BY32" s="74"/>
      <c r="BZ32" s="74"/>
      <c r="CA32" s="84" t="str">
        <f>$D$15</f>
        <v>FV Biberach</v>
      </c>
      <c r="CB32" s="85">
        <f>SUM($BX$30+$BV$39+$BV$50)</f>
        <v>0</v>
      </c>
      <c r="CC32" s="86">
        <f>SUM($BA$30+$AX$39+$AX$50)</f>
        <v>0</v>
      </c>
      <c r="CD32" s="87" t="s">
        <v>16</v>
      </c>
      <c r="CE32" s="88">
        <f>SUM($AX$30+$BA$39+$BA$50)</f>
        <v>0</v>
      </c>
      <c r="CF32" s="89">
        <f>SUM(CC32-CE32)</f>
        <v>0</v>
      </c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</row>
    <row r="33" spans="1:84" s="3" customFormat="1" ht="20.25" customHeight="1" thickBot="1">
      <c r="A33" s="2"/>
      <c r="B33" s="243">
        <v>8</v>
      </c>
      <c r="C33" s="161"/>
      <c r="D33" s="161">
        <v>4</v>
      </c>
      <c r="E33" s="161"/>
      <c r="F33" s="161"/>
      <c r="G33" s="161" t="s">
        <v>44</v>
      </c>
      <c r="H33" s="161"/>
      <c r="I33" s="161"/>
      <c r="J33" s="215">
        <f>J32</f>
        <v>0.40555555555555556</v>
      </c>
      <c r="K33" s="215"/>
      <c r="L33" s="215"/>
      <c r="M33" s="215"/>
      <c r="N33" s="216"/>
      <c r="O33" s="185" t="str">
        <f>AH16</f>
        <v>VfL Obereisesheim</v>
      </c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8" t="s">
        <v>17</v>
      </c>
      <c r="AG33" s="186" t="str">
        <f>AH17</f>
        <v>SpVgg Kaufbeuren </v>
      </c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209"/>
      <c r="AX33" s="192"/>
      <c r="AY33" s="217"/>
      <c r="AZ33" s="8" t="s">
        <v>16</v>
      </c>
      <c r="BA33" s="217"/>
      <c r="BB33" s="222"/>
      <c r="BC33" s="192"/>
      <c r="BD33" s="193"/>
      <c r="BE33" s="71"/>
      <c r="BF33" s="73"/>
      <c r="BG33" s="75"/>
      <c r="BH33" s="75"/>
      <c r="BI33" s="75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6" t="str">
        <f t="shared" si="0"/>
        <v>0</v>
      </c>
      <c r="BW33" s="74" t="s">
        <v>16</v>
      </c>
      <c r="BX33" s="76" t="str">
        <f t="shared" si="1"/>
        <v>0</v>
      </c>
      <c r="BY33" s="74"/>
      <c r="BZ33" s="74"/>
      <c r="CA33" s="84" t="str">
        <f>$D$16</f>
        <v>SF Schwäbisch Hall </v>
      </c>
      <c r="CB33" s="85">
        <f>SUM($BV$31+$BX$39+$BX$49)</f>
        <v>0</v>
      </c>
      <c r="CC33" s="86">
        <f>SUM($AX$31+$BA$39+$BA$49)</f>
        <v>0</v>
      </c>
      <c r="CD33" s="87" t="s">
        <v>16</v>
      </c>
      <c r="CE33" s="88">
        <f>SUM($BA$31+$AX$39+$AX$49)</f>
        <v>0</v>
      </c>
      <c r="CF33" s="89">
        <f>SUM(CC33-CE33)</f>
        <v>0</v>
      </c>
    </row>
    <row r="34" spans="2:103" s="2" customFormat="1" ht="20.25" customHeight="1" thickBot="1">
      <c r="B34" s="218">
        <v>11</v>
      </c>
      <c r="C34" s="164"/>
      <c r="D34" s="164">
        <v>3</v>
      </c>
      <c r="E34" s="164"/>
      <c r="F34" s="164"/>
      <c r="G34" s="164" t="s">
        <v>46</v>
      </c>
      <c r="H34" s="164"/>
      <c r="I34" s="164"/>
      <c r="J34" s="165">
        <f>J32+$AA$8*$AD$8+$AU$8</f>
        <v>0.4152777777777778</v>
      </c>
      <c r="K34" s="165"/>
      <c r="L34" s="165"/>
      <c r="M34" s="165"/>
      <c r="N34" s="166"/>
      <c r="O34" s="167" t="str">
        <f>D21</f>
        <v>FV Ravensburg </v>
      </c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7" t="s">
        <v>17</v>
      </c>
      <c r="AG34" s="168" t="str">
        <f>D22</f>
        <v>FV Neufra / Do. 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9"/>
      <c r="AX34" s="159"/>
      <c r="AY34" s="162"/>
      <c r="AZ34" s="7" t="s">
        <v>16</v>
      </c>
      <c r="BA34" s="162"/>
      <c r="BB34" s="163"/>
      <c r="BC34" s="159"/>
      <c r="BD34" s="160"/>
      <c r="BE34" s="71"/>
      <c r="BF34" s="73"/>
      <c r="BG34" s="75"/>
      <c r="BH34" s="75"/>
      <c r="BI34" s="75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6" t="str">
        <f t="shared" si="0"/>
        <v>0</v>
      </c>
      <c r="BW34" s="74" t="s">
        <v>16</v>
      </c>
      <c r="BX34" s="76" t="str">
        <f t="shared" si="1"/>
        <v>0</v>
      </c>
      <c r="BY34" s="74"/>
      <c r="BZ34" s="74"/>
      <c r="CA34" s="90" t="str">
        <f>$D$17</f>
        <v>FC Kempten</v>
      </c>
      <c r="CB34" s="91">
        <f>SUM($BX$31+$BV$38+$BX$50)</f>
        <v>0</v>
      </c>
      <c r="CC34" s="92">
        <f>SUM($BA$31+$AX$38+$BA$50)</f>
        <v>0</v>
      </c>
      <c r="CD34" s="93" t="s">
        <v>16</v>
      </c>
      <c r="CE34" s="94">
        <f>SUM($AX$31+$BA$38+$AX$50)</f>
        <v>0</v>
      </c>
      <c r="CF34" s="95">
        <f>SUM(CC34-CE34)</f>
        <v>0</v>
      </c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</row>
    <row r="35" spans="2:103" s="2" customFormat="1" ht="20.25" customHeight="1" thickBot="1">
      <c r="B35" s="243">
        <v>12</v>
      </c>
      <c r="C35" s="161"/>
      <c r="D35" s="161">
        <v>4</v>
      </c>
      <c r="E35" s="161"/>
      <c r="F35" s="161"/>
      <c r="G35" s="161" t="s">
        <v>46</v>
      </c>
      <c r="H35" s="161"/>
      <c r="I35" s="161"/>
      <c r="J35" s="215">
        <f>J34</f>
        <v>0.4152777777777778</v>
      </c>
      <c r="K35" s="215"/>
      <c r="L35" s="215"/>
      <c r="M35" s="215"/>
      <c r="N35" s="216"/>
      <c r="O35" s="185" t="str">
        <f>D23</f>
        <v>SV Fellbach 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8" t="s">
        <v>17</v>
      </c>
      <c r="AG35" s="186" t="str">
        <f>D24</f>
        <v>FC Niederweningen - ZH (CH)</v>
      </c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209"/>
      <c r="AX35" s="192"/>
      <c r="AY35" s="217"/>
      <c r="AZ35" s="8" t="s">
        <v>16</v>
      </c>
      <c r="BA35" s="217"/>
      <c r="BB35" s="222"/>
      <c r="BC35" s="192"/>
      <c r="BD35" s="193"/>
      <c r="BE35" s="71"/>
      <c r="BF35" s="73"/>
      <c r="BG35" s="75"/>
      <c r="BH35" s="75"/>
      <c r="BI35" s="75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6" t="str">
        <f t="shared" si="0"/>
        <v>0</v>
      </c>
      <c r="BW35" s="74" t="s">
        <v>16</v>
      </c>
      <c r="BX35" s="76" t="str">
        <f t="shared" si="1"/>
        <v>0</v>
      </c>
      <c r="BY35" s="74"/>
      <c r="BZ35" s="74"/>
      <c r="CA35" s="74"/>
      <c r="CB35" s="77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</row>
    <row r="36" spans="2:103" s="2" customFormat="1" ht="20.25" customHeight="1" thickBot="1">
      <c r="B36" s="218">
        <v>15</v>
      </c>
      <c r="C36" s="164"/>
      <c r="D36" s="164">
        <v>3</v>
      </c>
      <c r="E36" s="164"/>
      <c r="F36" s="164"/>
      <c r="G36" s="164" t="s">
        <v>45</v>
      </c>
      <c r="H36" s="164"/>
      <c r="I36" s="164"/>
      <c r="J36" s="165">
        <f>J34+$AA$8*$AD$8+$AU$8</f>
        <v>0.42500000000000004</v>
      </c>
      <c r="K36" s="165"/>
      <c r="L36" s="165"/>
      <c r="M36" s="165"/>
      <c r="N36" s="166"/>
      <c r="O36" s="167" t="str">
        <f>AH21</f>
        <v>SG Westallgäu</v>
      </c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7" t="s">
        <v>17</v>
      </c>
      <c r="AG36" s="168" t="str">
        <f>AH22</f>
        <v>SC Pfullendorf </v>
      </c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9"/>
      <c r="AX36" s="159"/>
      <c r="AY36" s="162"/>
      <c r="AZ36" s="7" t="s">
        <v>16</v>
      </c>
      <c r="BA36" s="162"/>
      <c r="BB36" s="163"/>
      <c r="BC36" s="159"/>
      <c r="BD36" s="160"/>
      <c r="BE36" s="32"/>
      <c r="BF36" s="73"/>
      <c r="BG36" s="75"/>
      <c r="BH36" s="75"/>
      <c r="BI36" s="75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6" t="str">
        <f t="shared" si="0"/>
        <v>0</v>
      </c>
      <c r="BW36" s="74" t="s">
        <v>16</v>
      </c>
      <c r="BX36" s="76" t="str">
        <f t="shared" si="1"/>
        <v>0</v>
      </c>
      <c r="BY36" s="74"/>
      <c r="BZ36" s="74"/>
      <c r="CA36" s="65" t="s">
        <v>29</v>
      </c>
      <c r="CB36" s="135" t="s">
        <v>20</v>
      </c>
      <c r="CC36" s="114" t="s">
        <v>21</v>
      </c>
      <c r="CD36" s="114"/>
      <c r="CE36" s="114"/>
      <c r="CF36" s="69" t="s">
        <v>22</v>
      </c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</row>
    <row r="37" spans="2:103" s="2" customFormat="1" ht="20.25" customHeight="1" thickBot="1">
      <c r="B37" s="243">
        <v>16</v>
      </c>
      <c r="C37" s="161"/>
      <c r="D37" s="161">
        <v>4</v>
      </c>
      <c r="E37" s="161"/>
      <c r="F37" s="161"/>
      <c r="G37" s="161" t="s">
        <v>45</v>
      </c>
      <c r="H37" s="161"/>
      <c r="I37" s="161"/>
      <c r="J37" s="215">
        <f>J36</f>
        <v>0.42500000000000004</v>
      </c>
      <c r="K37" s="215"/>
      <c r="L37" s="215"/>
      <c r="M37" s="215"/>
      <c r="N37" s="216"/>
      <c r="O37" s="185" t="str">
        <f>AH23</f>
        <v>SV Wurmlingen</v>
      </c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8" t="s">
        <v>17</v>
      </c>
      <c r="AG37" s="186" t="str">
        <f>AH24</f>
        <v>ES Custines Malleloy (F)</v>
      </c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209"/>
      <c r="AX37" s="192"/>
      <c r="AY37" s="217"/>
      <c r="AZ37" s="8" t="s">
        <v>16</v>
      </c>
      <c r="BA37" s="217"/>
      <c r="BB37" s="222"/>
      <c r="BC37" s="192"/>
      <c r="BD37" s="193"/>
      <c r="BE37" s="32"/>
      <c r="BF37" s="73"/>
      <c r="BG37" s="75"/>
      <c r="BH37" s="75"/>
      <c r="BI37" s="75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6" t="str">
        <f t="shared" si="0"/>
        <v>0</v>
      </c>
      <c r="BW37" s="74" t="s">
        <v>16</v>
      </c>
      <c r="BX37" s="76" t="str">
        <f t="shared" si="1"/>
        <v>0</v>
      </c>
      <c r="BY37" s="74"/>
      <c r="BZ37" s="74"/>
      <c r="CA37" s="78" t="str">
        <f>$AH$14</f>
        <v>SpVgg Lindau</v>
      </c>
      <c r="CB37" s="79">
        <f>SUM($BV$32+$BX$40+$BV$51)</f>
        <v>0</v>
      </c>
      <c r="CC37" s="80">
        <f>SUM($AX$32+$BA$40+$AX$51)</f>
        <v>0</v>
      </c>
      <c r="CD37" s="81" t="s">
        <v>16</v>
      </c>
      <c r="CE37" s="82">
        <f>SUM($BA$32+$AX$40+$BA$51)</f>
        <v>0</v>
      </c>
      <c r="CF37" s="83">
        <f>SUM(CC37-CE37)</f>
        <v>0</v>
      </c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</row>
    <row r="38" spans="2:103" s="2" customFormat="1" ht="20.25" customHeight="1">
      <c r="B38" s="218">
        <v>19</v>
      </c>
      <c r="C38" s="164"/>
      <c r="D38" s="164">
        <v>3</v>
      </c>
      <c r="E38" s="164"/>
      <c r="F38" s="164"/>
      <c r="G38" s="164" t="s">
        <v>43</v>
      </c>
      <c r="H38" s="164"/>
      <c r="I38" s="164"/>
      <c r="J38" s="165">
        <f>J36+$AA$8*$AD$8+$AU$8</f>
        <v>0.4347222222222223</v>
      </c>
      <c r="K38" s="165"/>
      <c r="L38" s="165"/>
      <c r="M38" s="165"/>
      <c r="N38" s="166"/>
      <c r="O38" s="167" t="str">
        <f>D17</f>
        <v>FC Kempten</v>
      </c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7" t="s">
        <v>17</v>
      </c>
      <c r="AG38" s="168" t="str">
        <f>D14</f>
        <v>FC Wangen </v>
      </c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9"/>
      <c r="AX38" s="159"/>
      <c r="AY38" s="162"/>
      <c r="AZ38" s="7" t="s">
        <v>16</v>
      </c>
      <c r="BA38" s="162"/>
      <c r="BB38" s="163"/>
      <c r="BC38" s="159"/>
      <c r="BD38" s="160"/>
      <c r="BE38" s="32"/>
      <c r="BF38" s="73"/>
      <c r="BG38" s="75"/>
      <c r="BH38" s="75"/>
      <c r="BI38" s="75"/>
      <c r="BJ38" s="73"/>
      <c r="BK38" s="73"/>
      <c r="BL38" s="21"/>
      <c r="BM38" s="21"/>
      <c r="BN38" s="21"/>
      <c r="BO38" s="21"/>
      <c r="BP38" s="21"/>
      <c r="BQ38" s="21"/>
      <c r="BR38" s="21"/>
      <c r="BS38" s="21"/>
      <c r="BT38" s="21"/>
      <c r="BU38" s="73"/>
      <c r="BV38" s="76" t="str">
        <f t="shared" si="0"/>
        <v>0</v>
      </c>
      <c r="BW38" s="74" t="s">
        <v>16</v>
      </c>
      <c r="BX38" s="76" t="str">
        <f t="shared" si="1"/>
        <v>0</v>
      </c>
      <c r="BY38" s="74"/>
      <c r="BZ38" s="74"/>
      <c r="CA38" s="84" t="str">
        <f>$AH$15</f>
        <v>SSC Donaueschingen U 10</v>
      </c>
      <c r="CB38" s="85">
        <f>SUM($BX$32+$BV$41+$BV$52)</f>
        <v>0</v>
      </c>
      <c r="CC38" s="86">
        <f>SUM($BA$32+$AX$41+$AX$52)</f>
        <v>0</v>
      </c>
      <c r="CD38" s="87" t="s">
        <v>16</v>
      </c>
      <c r="CE38" s="88">
        <f>SUM($AX$32+$BA$41+$BA$52)</f>
        <v>0</v>
      </c>
      <c r="CF38" s="89">
        <f>SUM(CC38-CE38)</f>
        <v>0</v>
      </c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</row>
    <row r="39" spans="2:103" s="2" customFormat="1" ht="20.25" customHeight="1" thickBot="1">
      <c r="B39" s="243">
        <v>20</v>
      </c>
      <c r="C39" s="161"/>
      <c r="D39" s="161">
        <v>4</v>
      </c>
      <c r="E39" s="161"/>
      <c r="F39" s="161"/>
      <c r="G39" s="161" t="s">
        <v>43</v>
      </c>
      <c r="H39" s="161"/>
      <c r="I39" s="161"/>
      <c r="J39" s="215">
        <f>J38</f>
        <v>0.4347222222222223</v>
      </c>
      <c r="K39" s="215"/>
      <c r="L39" s="215"/>
      <c r="M39" s="215"/>
      <c r="N39" s="216"/>
      <c r="O39" s="185" t="str">
        <f>D15</f>
        <v>FV Biberach</v>
      </c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8" t="s">
        <v>17</v>
      </c>
      <c r="AG39" s="186" t="str">
        <f>D16</f>
        <v>SF Schwäbisch Hall </v>
      </c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209"/>
      <c r="AX39" s="192"/>
      <c r="AY39" s="217"/>
      <c r="AZ39" s="8" t="s">
        <v>16</v>
      </c>
      <c r="BA39" s="217"/>
      <c r="BB39" s="222"/>
      <c r="BC39" s="192"/>
      <c r="BD39" s="193"/>
      <c r="BE39" s="32"/>
      <c r="BF39" s="73"/>
      <c r="BG39" s="75"/>
      <c r="BH39" s="75"/>
      <c r="BI39" s="75"/>
      <c r="BJ39" s="73"/>
      <c r="BK39" s="73"/>
      <c r="BL39" s="14"/>
      <c r="BM39" s="14"/>
      <c r="BN39" s="15"/>
      <c r="BO39" s="16"/>
      <c r="BP39" s="16"/>
      <c r="BQ39" s="17"/>
      <c r="BR39" s="16"/>
      <c r="BS39" s="18"/>
      <c r="BT39" s="73"/>
      <c r="BU39" s="73"/>
      <c r="BV39" s="76" t="str">
        <f t="shared" si="0"/>
        <v>0</v>
      </c>
      <c r="BW39" s="74" t="s">
        <v>16</v>
      </c>
      <c r="BX39" s="76" t="str">
        <f t="shared" si="1"/>
        <v>0</v>
      </c>
      <c r="BY39" s="74"/>
      <c r="BZ39" s="74"/>
      <c r="CA39" s="84" t="str">
        <f>$AH$16</f>
        <v>VfL Obereisesheim</v>
      </c>
      <c r="CB39" s="85">
        <f>SUM($BV$33+$BX$41+$BX$51)</f>
        <v>0</v>
      </c>
      <c r="CC39" s="86">
        <f>SUM($AX$33+$BA$41+$BA$51)</f>
        <v>0</v>
      </c>
      <c r="CD39" s="87" t="s">
        <v>16</v>
      </c>
      <c r="CE39" s="88">
        <f>SUM($BA$33+$AX$41+$AX$51)</f>
        <v>0</v>
      </c>
      <c r="CF39" s="89">
        <f>SUM(CC39-CE39)</f>
        <v>0</v>
      </c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</row>
    <row r="40" spans="2:103" s="2" customFormat="1" ht="20.25" customHeight="1" thickBot="1">
      <c r="B40" s="247">
        <v>23</v>
      </c>
      <c r="C40" s="242"/>
      <c r="D40" s="242">
        <v>3</v>
      </c>
      <c r="E40" s="242"/>
      <c r="F40" s="242"/>
      <c r="G40" s="242" t="s">
        <v>44</v>
      </c>
      <c r="H40" s="242"/>
      <c r="I40" s="242"/>
      <c r="J40" s="165">
        <f>J38+$AA$8*$AD$8+$AU$8</f>
        <v>0.44444444444444453</v>
      </c>
      <c r="K40" s="165"/>
      <c r="L40" s="165"/>
      <c r="M40" s="165"/>
      <c r="N40" s="166"/>
      <c r="O40" s="234" t="str">
        <f>AH17</f>
        <v>SpVgg Kaufbeuren </v>
      </c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6" t="s">
        <v>17</v>
      </c>
      <c r="AG40" s="235" t="str">
        <f>AH14</f>
        <v>SpVgg Lindau</v>
      </c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6"/>
      <c r="AX40" s="237"/>
      <c r="AY40" s="238"/>
      <c r="AZ40" s="7" t="s">
        <v>16</v>
      </c>
      <c r="BA40" s="238"/>
      <c r="BB40" s="239"/>
      <c r="BC40" s="237"/>
      <c r="BD40" s="241"/>
      <c r="BE40" s="32"/>
      <c r="BF40" s="73"/>
      <c r="BG40" s="75"/>
      <c r="BH40" s="75"/>
      <c r="BI40" s="75"/>
      <c r="BJ40" s="73"/>
      <c r="BK40" s="73"/>
      <c r="BL40" s="14"/>
      <c r="BM40" s="14"/>
      <c r="BN40" s="15"/>
      <c r="BO40" s="16"/>
      <c r="BP40" s="16"/>
      <c r="BQ40" s="17"/>
      <c r="BR40" s="16"/>
      <c r="BS40" s="18"/>
      <c r="BT40" s="73"/>
      <c r="BU40" s="73"/>
      <c r="BV40" s="76" t="str">
        <f t="shared" si="0"/>
        <v>0</v>
      </c>
      <c r="BW40" s="74" t="s">
        <v>16</v>
      </c>
      <c r="BX40" s="76" t="str">
        <f t="shared" si="1"/>
        <v>0</v>
      </c>
      <c r="BY40" s="74"/>
      <c r="BZ40" s="74"/>
      <c r="CA40" s="90" t="str">
        <f>$AH$17</f>
        <v>SpVgg Kaufbeuren </v>
      </c>
      <c r="CB40" s="91">
        <f>SUM($BX$33+$BV$40+$BX$52)</f>
        <v>0</v>
      </c>
      <c r="CC40" s="92">
        <f>SUM($BA$33+$AX$40+$BA$52)</f>
        <v>0</v>
      </c>
      <c r="CD40" s="93" t="s">
        <v>16</v>
      </c>
      <c r="CE40" s="94">
        <f>SUM($AX$33+$BA$40+$AX$52)</f>
        <v>0</v>
      </c>
      <c r="CF40" s="95">
        <f>SUM(CC40-CE40)</f>
        <v>0</v>
      </c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</row>
    <row r="41" spans="2:103" s="2" customFormat="1" ht="20.25" customHeight="1" thickBot="1">
      <c r="B41" s="243">
        <v>24</v>
      </c>
      <c r="C41" s="161"/>
      <c r="D41" s="161">
        <v>4</v>
      </c>
      <c r="E41" s="161"/>
      <c r="F41" s="161"/>
      <c r="G41" s="161" t="s">
        <v>44</v>
      </c>
      <c r="H41" s="161"/>
      <c r="I41" s="161"/>
      <c r="J41" s="215">
        <f>J40</f>
        <v>0.44444444444444453</v>
      </c>
      <c r="K41" s="215"/>
      <c r="L41" s="215"/>
      <c r="M41" s="215"/>
      <c r="N41" s="216"/>
      <c r="O41" s="185" t="str">
        <f>AH15</f>
        <v>SSC Donaueschingen U 10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8" t="s">
        <v>17</v>
      </c>
      <c r="AG41" s="186" t="str">
        <f>AH16</f>
        <v>VfL Obereisesheim</v>
      </c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209"/>
      <c r="AX41" s="192"/>
      <c r="AY41" s="217"/>
      <c r="AZ41" s="8" t="s">
        <v>16</v>
      </c>
      <c r="BA41" s="217"/>
      <c r="BB41" s="222"/>
      <c r="BC41" s="192"/>
      <c r="BD41" s="193"/>
      <c r="BE41" s="32"/>
      <c r="BF41" s="73"/>
      <c r="BG41" s="75"/>
      <c r="BH41" s="75"/>
      <c r="BI41" s="75"/>
      <c r="BJ41" s="73"/>
      <c r="BK41" s="73"/>
      <c r="BL41" s="14"/>
      <c r="BM41" s="14"/>
      <c r="BN41" s="15"/>
      <c r="BO41" s="16"/>
      <c r="BP41" s="16"/>
      <c r="BQ41" s="17"/>
      <c r="BR41" s="16"/>
      <c r="BS41" s="18"/>
      <c r="BT41" s="73"/>
      <c r="BU41" s="73"/>
      <c r="BV41" s="76" t="str">
        <f t="shared" si="0"/>
        <v>0</v>
      </c>
      <c r="BW41" s="74" t="s">
        <v>16</v>
      </c>
      <c r="BX41" s="76" t="str">
        <f t="shared" si="1"/>
        <v>0</v>
      </c>
      <c r="BY41" s="74"/>
      <c r="BZ41" s="74"/>
      <c r="CA41" s="74"/>
      <c r="CB41" s="77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</row>
    <row r="42" spans="2:103" s="2" customFormat="1" ht="20.25" customHeight="1" thickBot="1">
      <c r="B42" s="218">
        <v>27</v>
      </c>
      <c r="C42" s="164"/>
      <c r="D42" s="164">
        <v>3</v>
      </c>
      <c r="E42" s="164"/>
      <c r="F42" s="164"/>
      <c r="G42" s="164" t="s">
        <v>46</v>
      </c>
      <c r="H42" s="164"/>
      <c r="I42" s="164"/>
      <c r="J42" s="165">
        <f>J40+$AA$8*$AD$8+$AU$8</f>
        <v>0.4541666666666668</v>
      </c>
      <c r="K42" s="165"/>
      <c r="L42" s="165"/>
      <c r="M42" s="165"/>
      <c r="N42" s="166"/>
      <c r="O42" s="167" t="str">
        <f>D24</f>
        <v>FC Niederweningen - ZH (CH)</v>
      </c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7" t="s">
        <v>17</v>
      </c>
      <c r="AG42" s="168" t="str">
        <f>D21</f>
        <v>FV Ravensburg </v>
      </c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9"/>
      <c r="AX42" s="159"/>
      <c r="AY42" s="162"/>
      <c r="AZ42" s="7" t="s">
        <v>16</v>
      </c>
      <c r="BA42" s="162"/>
      <c r="BB42" s="163"/>
      <c r="BC42" s="159"/>
      <c r="BD42" s="160"/>
      <c r="BE42" s="32"/>
      <c r="BF42" s="73"/>
      <c r="BG42" s="75"/>
      <c r="BH42" s="75"/>
      <c r="BI42" s="75"/>
      <c r="BJ42" s="73"/>
      <c r="BK42" s="73"/>
      <c r="BL42" s="14"/>
      <c r="BM42" s="14"/>
      <c r="BN42" s="15"/>
      <c r="BO42" s="16"/>
      <c r="BP42" s="16"/>
      <c r="BQ42" s="17"/>
      <c r="BR42" s="16"/>
      <c r="BS42" s="18"/>
      <c r="BT42" s="73"/>
      <c r="BU42" s="73"/>
      <c r="BV42" s="76" t="str">
        <f t="shared" si="0"/>
        <v>0</v>
      </c>
      <c r="BW42" s="74" t="s">
        <v>16</v>
      </c>
      <c r="BX42" s="76" t="str">
        <f t="shared" si="1"/>
        <v>0</v>
      </c>
      <c r="BY42" s="74"/>
      <c r="BZ42" s="74"/>
      <c r="CA42" s="65" t="s">
        <v>30</v>
      </c>
      <c r="CB42" s="135" t="s">
        <v>20</v>
      </c>
      <c r="CC42" s="114" t="s">
        <v>21</v>
      </c>
      <c r="CD42" s="114"/>
      <c r="CE42" s="114"/>
      <c r="CF42" s="69" t="s">
        <v>22</v>
      </c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</row>
    <row r="43" spans="2:103" s="2" customFormat="1" ht="20.25" customHeight="1" thickBot="1">
      <c r="B43" s="243">
        <v>28</v>
      </c>
      <c r="C43" s="161"/>
      <c r="D43" s="161">
        <v>4</v>
      </c>
      <c r="E43" s="161"/>
      <c r="F43" s="161"/>
      <c r="G43" s="161" t="s">
        <v>46</v>
      </c>
      <c r="H43" s="161"/>
      <c r="I43" s="161"/>
      <c r="J43" s="215">
        <f>J42</f>
        <v>0.4541666666666668</v>
      </c>
      <c r="K43" s="215"/>
      <c r="L43" s="215"/>
      <c r="M43" s="215"/>
      <c r="N43" s="216"/>
      <c r="O43" s="185" t="str">
        <f>D22</f>
        <v>FV Neufra / Do. </v>
      </c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8" t="s">
        <v>17</v>
      </c>
      <c r="AG43" s="186" t="str">
        <f>D23</f>
        <v>SV Fellbach </v>
      </c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209"/>
      <c r="AX43" s="192"/>
      <c r="AY43" s="217"/>
      <c r="AZ43" s="8" t="s">
        <v>16</v>
      </c>
      <c r="BA43" s="217"/>
      <c r="BB43" s="222"/>
      <c r="BC43" s="192"/>
      <c r="BD43" s="193"/>
      <c r="BE43" s="32"/>
      <c r="BF43" s="73"/>
      <c r="BG43" s="75"/>
      <c r="BH43" s="75"/>
      <c r="BI43" s="75"/>
      <c r="BJ43" s="73"/>
      <c r="BK43" s="73"/>
      <c r="BL43" s="14"/>
      <c r="BM43" s="14"/>
      <c r="BN43" s="19"/>
      <c r="BO43" s="16"/>
      <c r="BP43" s="16"/>
      <c r="BQ43" s="17"/>
      <c r="BR43" s="16"/>
      <c r="BS43" s="20"/>
      <c r="BT43" s="73"/>
      <c r="BU43" s="73"/>
      <c r="BV43" s="76" t="str">
        <f t="shared" si="0"/>
        <v>0</v>
      </c>
      <c r="BW43" s="74" t="s">
        <v>16</v>
      </c>
      <c r="BX43" s="76" t="str">
        <f t="shared" si="1"/>
        <v>0</v>
      </c>
      <c r="BY43" s="74"/>
      <c r="BZ43" s="74"/>
      <c r="CA43" s="78" t="str">
        <f>$D$21</f>
        <v>FV Ravensburg </v>
      </c>
      <c r="CB43" s="79">
        <f>SUM($BV$34+$BX$42+$BV$53)</f>
        <v>0</v>
      </c>
      <c r="CC43" s="80">
        <f>SUM($AX$34+$BA$42+$AX$53)</f>
        <v>0</v>
      </c>
      <c r="CD43" s="81" t="s">
        <v>16</v>
      </c>
      <c r="CE43" s="82">
        <f>SUM($BA$34+$AX$42+$BA$53)</f>
        <v>0</v>
      </c>
      <c r="CF43" s="83">
        <f>SUM(CC43-CE43)</f>
        <v>0</v>
      </c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</row>
    <row r="44" spans="2:103" s="2" customFormat="1" ht="36.75" customHeight="1"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137"/>
      <c r="BF44" s="73"/>
      <c r="BG44" s="75"/>
      <c r="BH44" s="75"/>
      <c r="BI44" s="75"/>
      <c r="BJ44" s="73"/>
      <c r="BK44" s="73"/>
      <c r="BL44" s="14"/>
      <c r="BM44" s="14"/>
      <c r="BN44" s="19"/>
      <c r="BO44" s="16"/>
      <c r="BP44" s="16"/>
      <c r="BQ44" s="17"/>
      <c r="BR44" s="16"/>
      <c r="BS44" s="20"/>
      <c r="BT44" s="73"/>
      <c r="BU44" s="73"/>
      <c r="BV44" s="76"/>
      <c r="BW44" s="74"/>
      <c r="BX44" s="76"/>
      <c r="BY44" s="74"/>
      <c r="BZ44" s="74"/>
      <c r="CA44" s="84" t="str">
        <f>$D$22</f>
        <v>FV Neufra / Do. </v>
      </c>
      <c r="CB44" s="85">
        <f>SUM($BX$34+$BV$43+$BV$54)</f>
        <v>0</v>
      </c>
      <c r="CC44" s="86">
        <f>SUM($BA$34+$AX$43+$AX$54)</f>
        <v>0</v>
      </c>
      <c r="CD44" s="87" t="s">
        <v>16</v>
      </c>
      <c r="CE44" s="88">
        <f>SUM($AX$34+$BA$43+$BA$54)</f>
        <v>0</v>
      </c>
      <c r="CF44" s="89">
        <f>SUM(CC44-CE44)</f>
        <v>0</v>
      </c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</row>
    <row r="45" spans="1:103" s="2" customFormat="1" ht="18" customHeight="1" thickBot="1">
      <c r="A45" s="136"/>
      <c r="B45" s="34"/>
      <c r="C45" s="34"/>
      <c r="D45" s="34"/>
      <c r="E45" s="34"/>
      <c r="F45" s="34"/>
      <c r="G45" s="34"/>
      <c r="H45" s="34"/>
      <c r="I45" s="34"/>
      <c r="J45" s="35"/>
      <c r="K45" s="35"/>
      <c r="L45" s="35"/>
      <c r="M45" s="35"/>
      <c r="N45" s="35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7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7"/>
      <c r="AY45" s="37"/>
      <c r="AZ45" s="37"/>
      <c r="BA45" s="37"/>
      <c r="BB45" s="37"/>
      <c r="BC45" s="37"/>
      <c r="BD45" s="37"/>
      <c r="BE45" s="137"/>
      <c r="BF45" s="73"/>
      <c r="BG45" s="75"/>
      <c r="BH45" s="75"/>
      <c r="BI45" s="75"/>
      <c r="BJ45" s="73"/>
      <c r="BK45" s="73"/>
      <c r="BL45" s="14"/>
      <c r="BM45" s="14"/>
      <c r="BN45" s="19"/>
      <c r="BO45" s="16"/>
      <c r="BP45" s="16"/>
      <c r="BQ45" s="17"/>
      <c r="BR45" s="16"/>
      <c r="BS45" s="20"/>
      <c r="BT45" s="73"/>
      <c r="BU45" s="73"/>
      <c r="BV45" s="76"/>
      <c r="BW45" s="74"/>
      <c r="BX45" s="76"/>
      <c r="BY45" s="74"/>
      <c r="BZ45" s="74"/>
      <c r="CA45" s="84" t="str">
        <f>$D$23</f>
        <v>SV Fellbach </v>
      </c>
      <c r="CB45" s="85">
        <f>SUM($BV$35+$BX$43+$BX$53)</f>
        <v>0</v>
      </c>
      <c r="CC45" s="86">
        <f>SUM($AX$35+$BA$43+$BA$53)</f>
        <v>0</v>
      </c>
      <c r="CD45" s="87" t="s">
        <v>16</v>
      </c>
      <c r="CE45" s="88">
        <f>SUM($BA$35+$AX$43+$AX$53)</f>
        <v>0</v>
      </c>
      <c r="CF45" s="89">
        <f>SUM(CC45-CE45)</f>
        <v>0</v>
      </c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</row>
    <row r="46" spans="1:57" ht="20.25" customHeight="1" thickBot="1">
      <c r="A46" s="2"/>
      <c r="B46" s="244" t="s">
        <v>11</v>
      </c>
      <c r="C46" s="245"/>
      <c r="D46" s="219" t="s">
        <v>73</v>
      </c>
      <c r="E46" s="220"/>
      <c r="F46" s="221"/>
      <c r="G46" s="219" t="s">
        <v>12</v>
      </c>
      <c r="H46" s="220"/>
      <c r="I46" s="221"/>
      <c r="J46" s="219" t="s">
        <v>14</v>
      </c>
      <c r="K46" s="220"/>
      <c r="L46" s="220"/>
      <c r="M46" s="220"/>
      <c r="N46" s="221"/>
      <c r="O46" s="219" t="s">
        <v>15</v>
      </c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1"/>
      <c r="AX46" s="219" t="s">
        <v>18</v>
      </c>
      <c r="AY46" s="220"/>
      <c r="AZ46" s="220"/>
      <c r="BA46" s="220"/>
      <c r="BB46" s="221"/>
      <c r="BC46" s="232"/>
      <c r="BD46" s="233"/>
      <c r="BE46" s="71"/>
    </row>
    <row r="47" spans="2:103" s="2" customFormat="1" ht="20.25" customHeight="1" thickBot="1">
      <c r="B47" s="246">
        <v>31</v>
      </c>
      <c r="C47" s="223"/>
      <c r="D47" s="223">
        <v>3</v>
      </c>
      <c r="E47" s="223"/>
      <c r="F47" s="223"/>
      <c r="G47" s="223" t="s">
        <v>45</v>
      </c>
      <c r="H47" s="223"/>
      <c r="I47" s="223"/>
      <c r="J47" s="224">
        <f>J42+$AA$8*$AD$8+$AU$8</f>
        <v>0.463888888888889</v>
      </c>
      <c r="K47" s="224"/>
      <c r="L47" s="224"/>
      <c r="M47" s="224"/>
      <c r="N47" s="225"/>
      <c r="O47" s="226" t="str">
        <f>AH24</f>
        <v>ES Custines Malleloy (F)</v>
      </c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31" t="s">
        <v>17</v>
      </c>
      <c r="AG47" s="227" t="str">
        <f>AH21</f>
        <v>SG Westallgäu</v>
      </c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8"/>
      <c r="AX47" s="229"/>
      <c r="AY47" s="231"/>
      <c r="AZ47" s="31" t="s">
        <v>16</v>
      </c>
      <c r="BA47" s="231"/>
      <c r="BB47" s="240"/>
      <c r="BC47" s="229"/>
      <c r="BD47" s="230"/>
      <c r="BE47" s="32"/>
      <c r="BF47" s="73"/>
      <c r="BG47" s="75"/>
      <c r="BH47" s="75"/>
      <c r="BI47" s="75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6" t="str">
        <f aca="true" t="shared" si="2" ref="BV47:BV56">IF(ISBLANK(BA47),"0",IF(AX47&gt;BA47,3,IF(AX47=BA47,1,0)))</f>
        <v>0</v>
      </c>
      <c r="BW47" s="74" t="s">
        <v>16</v>
      </c>
      <c r="BX47" s="76" t="str">
        <f aca="true" t="shared" si="3" ref="BX47:BX56">IF(ISBLANK(BA47),"0",IF(BA47&gt;AX47,3,IF(BA47=AX47,1,0)))</f>
        <v>0</v>
      </c>
      <c r="BY47" s="74"/>
      <c r="BZ47" s="74"/>
      <c r="CA47" s="90" t="str">
        <f>$D$24</f>
        <v>FC Niederweningen - ZH (CH)</v>
      </c>
      <c r="CB47" s="91">
        <f>SUM($BX$35+$BV$42+$BX$54)</f>
        <v>0</v>
      </c>
      <c r="CC47" s="92">
        <f>SUM($BA$35+$AX$42+$BA$54)</f>
        <v>0</v>
      </c>
      <c r="CD47" s="93" t="s">
        <v>16</v>
      </c>
      <c r="CE47" s="94">
        <f>SUM($AX$35+$BA$42+$AX$54)</f>
        <v>0</v>
      </c>
      <c r="CF47" s="95">
        <f>SUM(CC47-CE47)</f>
        <v>0</v>
      </c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</row>
    <row r="48" spans="2:103" s="2" customFormat="1" ht="20.25" customHeight="1" thickBot="1">
      <c r="B48" s="243">
        <v>32</v>
      </c>
      <c r="C48" s="161"/>
      <c r="D48" s="161">
        <v>4</v>
      </c>
      <c r="E48" s="161"/>
      <c r="F48" s="161"/>
      <c r="G48" s="161" t="s">
        <v>45</v>
      </c>
      <c r="H48" s="161"/>
      <c r="I48" s="161"/>
      <c r="J48" s="215">
        <f>J47</f>
        <v>0.463888888888889</v>
      </c>
      <c r="K48" s="215"/>
      <c r="L48" s="215"/>
      <c r="M48" s="215"/>
      <c r="N48" s="216"/>
      <c r="O48" s="185" t="str">
        <f>AH22</f>
        <v>SC Pfullendorf </v>
      </c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8" t="s">
        <v>17</v>
      </c>
      <c r="AG48" s="186" t="str">
        <f>AH23</f>
        <v>SV Wurmlingen</v>
      </c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209"/>
      <c r="AX48" s="192"/>
      <c r="AY48" s="217"/>
      <c r="AZ48" s="8" t="s">
        <v>16</v>
      </c>
      <c r="BA48" s="217"/>
      <c r="BB48" s="222"/>
      <c r="BC48" s="192"/>
      <c r="BD48" s="193"/>
      <c r="BE48" s="32"/>
      <c r="BF48" s="73"/>
      <c r="BG48" s="75"/>
      <c r="BH48" s="75"/>
      <c r="BI48" s="75"/>
      <c r="BJ48" s="73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73"/>
      <c r="BV48" s="76" t="str">
        <f t="shared" si="2"/>
        <v>0</v>
      </c>
      <c r="BW48" s="74" t="s">
        <v>16</v>
      </c>
      <c r="BX48" s="76" t="str">
        <f t="shared" si="3"/>
        <v>0</v>
      </c>
      <c r="BY48" s="74"/>
      <c r="BZ48" s="74"/>
      <c r="CA48" s="74"/>
      <c r="CB48" s="77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</row>
    <row r="49" spans="2:103" s="2" customFormat="1" ht="20.25" customHeight="1" thickBot="1">
      <c r="B49" s="218">
        <v>35</v>
      </c>
      <c r="C49" s="164"/>
      <c r="D49" s="164">
        <v>3</v>
      </c>
      <c r="E49" s="164"/>
      <c r="F49" s="164"/>
      <c r="G49" s="164" t="s">
        <v>43</v>
      </c>
      <c r="H49" s="164"/>
      <c r="I49" s="164"/>
      <c r="J49" s="165">
        <f>J47+$AA$8*$AD$8+$AU$8</f>
        <v>0.47361111111111126</v>
      </c>
      <c r="K49" s="165"/>
      <c r="L49" s="165"/>
      <c r="M49" s="165"/>
      <c r="N49" s="166"/>
      <c r="O49" s="167" t="str">
        <f>D14</f>
        <v>FC Wangen </v>
      </c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7" t="s">
        <v>17</v>
      </c>
      <c r="AG49" s="168" t="str">
        <f>D16</f>
        <v>SF Schwäbisch Hall </v>
      </c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9"/>
      <c r="AX49" s="159"/>
      <c r="AY49" s="162"/>
      <c r="AZ49" s="7" t="s">
        <v>16</v>
      </c>
      <c r="BA49" s="162"/>
      <c r="BB49" s="163"/>
      <c r="BC49" s="159"/>
      <c r="BD49" s="160"/>
      <c r="BE49" s="32"/>
      <c r="BF49" s="73"/>
      <c r="BG49" s="75"/>
      <c r="BH49" s="75"/>
      <c r="BI49" s="75"/>
      <c r="BJ49" s="73"/>
      <c r="BK49" s="73"/>
      <c r="BL49" s="14"/>
      <c r="BM49" s="14"/>
      <c r="BN49" s="15"/>
      <c r="BO49" s="16"/>
      <c r="BP49" s="16"/>
      <c r="BQ49" s="17"/>
      <c r="BR49" s="16"/>
      <c r="BS49" s="18"/>
      <c r="BT49" s="73"/>
      <c r="BU49" s="73"/>
      <c r="BV49" s="76" t="str">
        <f t="shared" si="2"/>
        <v>0</v>
      </c>
      <c r="BW49" s="74" t="s">
        <v>16</v>
      </c>
      <c r="BX49" s="76" t="str">
        <f t="shared" si="3"/>
        <v>0</v>
      </c>
      <c r="BY49" s="74"/>
      <c r="BZ49" s="74"/>
      <c r="CA49" s="65" t="s">
        <v>31</v>
      </c>
      <c r="CB49" s="135" t="s">
        <v>20</v>
      </c>
      <c r="CC49" s="114" t="s">
        <v>21</v>
      </c>
      <c r="CD49" s="114"/>
      <c r="CE49" s="114"/>
      <c r="CF49" s="69" t="s">
        <v>22</v>
      </c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</row>
    <row r="50" spans="2:103" s="2" customFormat="1" ht="20.25" customHeight="1" thickBot="1">
      <c r="B50" s="243">
        <v>36</v>
      </c>
      <c r="C50" s="161"/>
      <c r="D50" s="161">
        <v>4</v>
      </c>
      <c r="E50" s="161"/>
      <c r="F50" s="161"/>
      <c r="G50" s="161" t="s">
        <v>43</v>
      </c>
      <c r="H50" s="161"/>
      <c r="I50" s="161"/>
      <c r="J50" s="215">
        <f>J49</f>
        <v>0.47361111111111126</v>
      </c>
      <c r="K50" s="215"/>
      <c r="L50" s="215"/>
      <c r="M50" s="215"/>
      <c r="N50" s="216"/>
      <c r="O50" s="185" t="str">
        <f>D15</f>
        <v>FV Biberach</v>
      </c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8" t="s">
        <v>17</v>
      </c>
      <c r="AG50" s="186" t="str">
        <f>D17</f>
        <v>FC Kempten</v>
      </c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209"/>
      <c r="AX50" s="192"/>
      <c r="AY50" s="217"/>
      <c r="AZ50" s="8" t="s">
        <v>16</v>
      </c>
      <c r="BA50" s="217"/>
      <c r="BB50" s="222"/>
      <c r="BC50" s="192"/>
      <c r="BD50" s="193"/>
      <c r="BE50" s="32"/>
      <c r="BF50" s="73"/>
      <c r="BG50" s="75"/>
      <c r="BH50" s="75"/>
      <c r="BI50" s="75"/>
      <c r="BJ50" s="73"/>
      <c r="BK50" s="73"/>
      <c r="BL50" s="14"/>
      <c r="BM50" s="14"/>
      <c r="BN50" s="15"/>
      <c r="BO50" s="16"/>
      <c r="BP50" s="16"/>
      <c r="BQ50" s="17"/>
      <c r="BR50" s="16"/>
      <c r="BS50" s="18"/>
      <c r="BT50" s="73"/>
      <c r="BU50" s="73"/>
      <c r="BV50" s="76" t="str">
        <f t="shared" si="2"/>
        <v>0</v>
      </c>
      <c r="BW50" s="74" t="s">
        <v>16</v>
      </c>
      <c r="BX50" s="76" t="str">
        <f t="shared" si="3"/>
        <v>0</v>
      </c>
      <c r="BY50" s="74"/>
      <c r="BZ50" s="74"/>
      <c r="CA50" s="78" t="str">
        <f>$AH$21</f>
        <v>SG Westallgäu</v>
      </c>
      <c r="CB50" s="79">
        <f>SUM($BV$36+$BX$47+$BV$55)</f>
        <v>0</v>
      </c>
      <c r="CC50" s="80">
        <f>SUM($AX$36+$BA$47+$AX$55)</f>
        <v>0</v>
      </c>
      <c r="CD50" s="81" t="s">
        <v>16</v>
      </c>
      <c r="CE50" s="82">
        <f>SUM($BA$36+$AX$47+$BA$55)</f>
        <v>0</v>
      </c>
      <c r="CF50" s="83">
        <f>SUM(CC50-CE50)</f>
        <v>0</v>
      </c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</row>
    <row r="51" spans="2:103" s="2" customFormat="1" ht="20.25" customHeight="1">
      <c r="B51" s="218">
        <v>39</v>
      </c>
      <c r="C51" s="164"/>
      <c r="D51" s="164">
        <v>3</v>
      </c>
      <c r="E51" s="164"/>
      <c r="F51" s="164"/>
      <c r="G51" s="164" t="s">
        <v>44</v>
      </c>
      <c r="H51" s="164"/>
      <c r="I51" s="164"/>
      <c r="J51" s="165">
        <f>J49+$AA$8*$AD$8+$AU$8</f>
        <v>0.4833333333333335</v>
      </c>
      <c r="K51" s="165"/>
      <c r="L51" s="165"/>
      <c r="M51" s="165"/>
      <c r="N51" s="166"/>
      <c r="O51" s="167" t="str">
        <f>AH14</f>
        <v>SpVgg Lindau</v>
      </c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7" t="s">
        <v>17</v>
      </c>
      <c r="AG51" s="168" t="str">
        <f>AH16</f>
        <v>VfL Obereisesheim</v>
      </c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9"/>
      <c r="AX51" s="159"/>
      <c r="AY51" s="162"/>
      <c r="AZ51" s="7" t="s">
        <v>16</v>
      </c>
      <c r="BA51" s="162"/>
      <c r="BB51" s="163"/>
      <c r="BC51" s="159"/>
      <c r="BD51" s="160"/>
      <c r="BE51" s="32"/>
      <c r="BF51" s="73"/>
      <c r="BG51" s="75"/>
      <c r="BH51" s="75"/>
      <c r="BI51" s="75"/>
      <c r="BJ51" s="73"/>
      <c r="BK51" s="73"/>
      <c r="BL51" s="14"/>
      <c r="BM51" s="14"/>
      <c r="BN51" s="19"/>
      <c r="BO51" s="16"/>
      <c r="BP51" s="16"/>
      <c r="BQ51" s="17"/>
      <c r="BR51" s="16"/>
      <c r="BS51" s="20"/>
      <c r="BT51" s="73"/>
      <c r="BU51" s="73"/>
      <c r="BV51" s="76" t="str">
        <f t="shared" si="2"/>
        <v>0</v>
      </c>
      <c r="BW51" s="74" t="s">
        <v>16</v>
      </c>
      <c r="BX51" s="76" t="str">
        <f t="shared" si="3"/>
        <v>0</v>
      </c>
      <c r="BY51" s="74"/>
      <c r="BZ51" s="74"/>
      <c r="CA51" s="84" t="str">
        <f>$AH$22</f>
        <v>SC Pfullendorf </v>
      </c>
      <c r="CB51" s="85">
        <f>SUM($BX$36+$BV$48+$BV$56)</f>
        <v>0</v>
      </c>
      <c r="CC51" s="86">
        <f>SUM($BA$36+$AX$48+$AX$56)</f>
        <v>0</v>
      </c>
      <c r="CD51" s="87" t="s">
        <v>16</v>
      </c>
      <c r="CE51" s="88">
        <f>SUM($AX$36+$BA$48+$BA$56)</f>
        <v>0</v>
      </c>
      <c r="CF51" s="89">
        <f>SUM(CC51-CE51)</f>
        <v>0</v>
      </c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</row>
    <row r="52" spans="1:103" s="2" customFormat="1" ht="20.25" customHeight="1" thickBot="1">
      <c r="A52"/>
      <c r="B52" s="243">
        <v>40</v>
      </c>
      <c r="C52" s="161"/>
      <c r="D52" s="161">
        <v>4</v>
      </c>
      <c r="E52" s="161"/>
      <c r="F52" s="161"/>
      <c r="G52" s="161" t="s">
        <v>44</v>
      </c>
      <c r="H52" s="161"/>
      <c r="I52" s="161"/>
      <c r="J52" s="215">
        <f>J51</f>
        <v>0.4833333333333335</v>
      </c>
      <c r="K52" s="215"/>
      <c r="L52" s="215"/>
      <c r="M52" s="215"/>
      <c r="N52" s="216"/>
      <c r="O52" s="185" t="str">
        <f>AH15</f>
        <v>SSC Donaueschingen U 10</v>
      </c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8" t="s">
        <v>17</v>
      </c>
      <c r="AG52" s="186" t="str">
        <f>AH17</f>
        <v>SpVgg Kaufbeuren </v>
      </c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209"/>
      <c r="AX52" s="192"/>
      <c r="AY52" s="217"/>
      <c r="AZ52" s="8" t="s">
        <v>16</v>
      </c>
      <c r="BA52" s="217"/>
      <c r="BB52" s="222"/>
      <c r="BC52" s="192"/>
      <c r="BD52" s="193"/>
      <c r="BE52" s="33"/>
      <c r="BF52" s="73"/>
      <c r="BG52" s="75"/>
      <c r="BH52" s="75"/>
      <c r="BI52" s="75"/>
      <c r="BJ52" s="73"/>
      <c r="BK52" s="73"/>
      <c r="BL52" s="14"/>
      <c r="BM52" s="14"/>
      <c r="BN52" s="15"/>
      <c r="BO52" s="16"/>
      <c r="BP52" s="16"/>
      <c r="BQ52" s="17"/>
      <c r="BR52" s="16"/>
      <c r="BS52" s="18"/>
      <c r="BT52" s="73"/>
      <c r="BU52" s="73"/>
      <c r="BV52" s="76" t="str">
        <f t="shared" si="2"/>
        <v>0</v>
      </c>
      <c r="BW52" s="74" t="s">
        <v>16</v>
      </c>
      <c r="BX52" s="76" t="str">
        <f t="shared" si="3"/>
        <v>0</v>
      </c>
      <c r="BY52" s="38"/>
      <c r="BZ52" s="38"/>
      <c r="CA52" s="84" t="str">
        <f>$AH$23</f>
        <v>SV Wurmlingen</v>
      </c>
      <c r="CB52" s="85">
        <f>SUM($BV$37+$BX$48+$BX$55)</f>
        <v>0</v>
      </c>
      <c r="CC52" s="86">
        <f>SUM($AX$37+$BA$48+$BA$55)</f>
        <v>0</v>
      </c>
      <c r="CD52" s="87" t="s">
        <v>16</v>
      </c>
      <c r="CE52" s="88">
        <f>SUM($BA$37+$AX$48+$AX$55)</f>
        <v>0</v>
      </c>
      <c r="CF52" s="89">
        <f>SUM(CC52-CE52)</f>
        <v>0</v>
      </c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</row>
    <row r="53" spans="1:103" s="2" customFormat="1" ht="20.25" customHeight="1" thickBot="1">
      <c r="A53"/>
      <c r="B53" s="218">
        <v>43</v>
      </c>
      <c r="C53" s="164"/>
      <c r="D53" s="164">
        <v>3</v>
      </c>
      <c r="E53" s="164"/>
      <c r="F53" s="164"/>
      <c r="G53" s="164" t="s">
        <v>46</v>
      </c>
      <c r="H53" s="164"/>
      <c r="I53" s="164"/>
      <c r="J53" s="165">
        <f>J51+$AA$8*$AD$8+$AU$8</f>
        <v>0.49305555555555575</v>
      </c>
      <c r="K53" s="165"/>
      <c r="L53" s="165"/>
      <c r="M53" s="165"/>
      <c r="N53" s="166"/>
      <c r="O53" s="167" t="str">
        <f>D21</f>
        <v>FV Ravensburg </v>
      </c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7" t="s">
        <v>17</v>
      </c>
      <c r="AG53" s="168" t="str">
        <f>D23</f>
        <v>SV Fellbach </v>
      </c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9"/>
      <c r="AX53" s="159"/>
      <c r="AY53" s="162"/>
      <c r="AZ53" s="7" t="s">
        <v>16</v>
      </c>
      <c r="BA53" s="162"/>
      <c r="BB53" s="163"/>
      <c r="BC53" s="159"/>
      <c r="BD53" s="160"/>
      <c r="BE53" s="33"/>
      <c r="BF53" s="73"/>
      <c r="BG53" s="75"/>
      <c r="BH53" s="75"/>
      <c r="BI53" s="75"/>
      <c r="BJ53" s="73"/>
      <c r="BK53" s="73"/>
      <c r="BL53" s="14"/>
      <c r="BM53" s="14"/>
      <c r="BN53" s="15"/>
      <c r="BO53" s="16"/>
      <c r="BP53" s="16"/>
      <c r="BQ53" s="17"/>
      <c r="BR53" s="16"/>
      <c r="BS53" s="18"/>
      <c r="BT53" s="73"/>
      <c r="BU53" s="73"/>
      <c r="BV53" s="76" t="str">
        <f t="shared" si="2"/>
        <v>0</v>
      </c>
      <c r="BW53" s="74" t="s">
        <v>16</v>
      </c>
      <c r="BX53" s="76" t="str">
        <f t="shared" si="3"/>
        <v>0</v>
      </c>
      <c r="BY53" s="38"/>
      <c r="BZ53" s="38"/>
      <c r="CA53" s="90" t="str">
        <f>$AH$24</f>
        <v>ES Custines Malleloy (F)</v>
      </c>
      <c r="CB53" s="91">
        <f>SUM($BX$37+$BV$47+$BX$56)</f>
        <v>0</v>
      </c>
      <c r="CC53" s="92">
        <f>SUM($BA$37+$AX$47+$BA$56)</f>
        <v>0</v>
      </c>
      <c r="CD53" s="93" t="s">
        <v>16</v>
      </c>
      <c r="CE53" s="94">
        <f>SUM($AX$37+$BA$47+$AX$56)</f>
        <v>0</v>
      </c>
      <c r="CF53" s="95">
        <f>SUM(CC53-CE53)</f>
        <v>0</v>
      </c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</row>
    <row r="54" spans="1:103" s="2" customFormat="1" ht="20.25" customHeight="1" thickBot="1">
      <c r="A54"/>
      <c r="B54" s="243">
        <v>44</v>
      </c>
      <c r="C54" s="161"/>
      <c r="D54" s="161">
        <v>4</v>
      </c>
      <c r="E54" s="161"/>
      <c r="F54" s="161"/>
      <c r="G54" s="161" t="s">
        <v>46</v>
      </c>
      <c r="H54" s="161"/>
      <c r="I54" s="161"/>
      <c r="J54" s="215">
        <f>J53</f>
        <v>0.49305555555555575</v>
      </c>
      <c r="K54" s="215"/>
      <c r="L54" s="215"/>
      <c r="M54" s="215"/>
      <c r="N54" s="216"/>
      <c r="O54" s="185" t="str">
        <f>D22</f>
        <v>FV Neufra / Do. </v>
      </c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8" t="s">
        <v>17</v>
      </c>
      <c r="AG54" s="186" t="str">
        <f>D24</f>
        <v>FC Niederweningen - ZH (CH)</v>
      </c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209"/>
      <c r="AX54" s="192"/>
      <c r="AY54" s="217"/>
      <c r="AZ54" s="8" t="s">
        <v>16</v>
      </c>
      <c r="BA54" s="217"/>
      <c r="BB54" s="222"/>
      <c r="BC54" s="192"/>
      <c r="BD54" s="193"/>
      <c r="BE54" s="33"/>
      <c r="BF54" s="73"/>
      <c r="BG54" s="75"/>
      <c r="BH54" s="75"/>
      <c r="BI54" s="75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6" t="str">
        <f t="shared" si="2"/>
        <v>0</v>
      </c>
      <c r="BW54" s="74" t="s">
        <v>16</v>
      </c>
      <c r="BX54" s="76" t="str">
        <f t="shared" si="3"/>
        <v>0</v>
      </c>
      <c r="BY54" s="38"/>
      <c r="BZ54" s="38"/>
      <c r="CA54" s="38"/>
      <c r="CB54" s="132"/>
      <c r="CC54" s="5"/>
      <c r="CD54" s="5"/>
      <c r="CE54" s="5"/>
      <c r="CF54" s="5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</row>
    <row r="55" spans="2:76" ht="20.25" customHeight="1">
      <c r="B55" s="218">
        <v>47</v>
      </c>
      <c r="C55" s="164"/>
      <c r="D55" s="164">
        <v>3</v>
      </c>
      <c r="E55" s="164"/>
      <c r="F55" s="164"/>
      <c r="G55" s="164" t="s">
        <v>45</v>
      </c>
      <c r="H55" s="164"/>
      <c r="I55" s="164"/>
      <c r="J55" s="165">
        <f>J53+$AA$8*$AD$8+$AU$8</f>
        <v>0.502777777777778</v>
      </c>
      <c r="K55" s="165"/>
      <c r="L55" s="165"/>
      <c r="M55" s="165"/>
      <c r="N55" s="166"/>
      <c r="O55" s="167" t="str">
        <f>AH21</f>
        <v>SG Westallgäu</v>
      </c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7" t="s">
        <v>17</v>
      </c>
      <c r="AG55" s="168" t="str">
        <f>AH23</f>
        <v>SV Wurmlingen</v>
      </c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9"/>
      <c r="AX55" s="159"/>
      <c r="AY55" s="162"/>
      <c r="AZ55" s="7" t="s">
        <v>16</v>
      </c>
      <c r="BA55" s="162"/>
      <c r="BB55" s="163"/>
      <c r="BC55" s="159"/>
      <c r="BD55" s="160"/>
      <c r="BE55" s="33"/>
      <c r="BG55" s="75"/>
      <c r="BH55" s="75"/>
      <c r="BI55" s="75"/>
      <c r="BV55" s="76" t="str">
        <f t="shared" si="2"/>
        <v>0</v>
      </c>
      <c r="BW55" s="74" t="s">
        <v>16</v>
      </c>
      <c r="BX55" s="76" t="str">
        <f t="shared" si="3"/>
        <v>0</v>
      </c>
    </row>
    <row r="56" spans="2:76" ht="20.25" customHeight="1" thickBot="1">
      <c r="B56" s="243">
        <v>48</v>
      </c>
      <c r="C56" s="161"/>
      <c r="D56" s="161">
        <v>4</v>
      </c>
      <c r="E56" s="161"/>
      <c r="F56" s="161"/>
      <c r="G56" s="161" t="s">
        <v>45</v>
      </c>
      <c r="H56" s="161"/>
      <c r="I56" s="161"/>
      <c r="J56" s="215">
        <f>J55</f>
        <v>0.502777777777778</v>
      </c>
      <c r="K56" s="215"/>
      <c r="L56" s="215"/>
      <c r="M56" s="215"/>
      <c r="N56" s="216"/>
      <c r="O56" s="185" t="str">
        <f>AH22</f>
        <v>SC Pfullendorf </v>
      </c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8" t="s">
        <v>17</v>
      </c>
      <c r="AG56" s="186" t="str">
        <f>AH24</f>
        <v>ES Custines Malleloy (F)</v>
      </c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209"/>
      <c r="AX56" s="192"/>
      <c r="AY56" s="217"/>
      <c r="AZ56" s="8" t="s">
        <v>16</v>
      </c>
      <c r="BA56" s="217"/>
      <c r="BB56" s="222"/>
      <c r="BC56" s="192"/>
      <c r="BD56" s="193"/>
      <c r="BE56" s="33"/>
      <c r="BG56" s="75"/>
      <c r="BH56" s="75"/>
      <c r="BI56" s="75"/>
      <c r="BV56" s="76" t="str">
        <f t="shared" si="2"/>
        <v>0</v>
      </c>
      <c r="BW56" s="74" t="s">
        <v>16</v>
      </c>
      <c r="BX56" s="76" t="str">
        <f t="shared" si="3"/>
        <v>0</v>
      </c>
    </row>
    <row r="57" spans="2:61" ht="20.25" customHeight="1">
      <c r="B57" s="34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7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7"/>
      <c r="AY57" s="37"/>
      <c r="AZ57" s="37"/>
      <c r="BA57" s="37"/>
      <c r="BB57" s="37"/>
      <c r="BC57" s="37"/>
      <c r="BD57" s="37"/>
      <c r="BE57" s="33"/>
      <c r="BG57" s="75"/>
      <c r="BH57" s="75"/>
      <c r="BI57" s="75"/>
    </row>
    <row r="58" spans="2:61" ht="18" customHeight="1">
      <c r="B58" s="124" t="s">
        <v>49</v>
      </c>
      <c r="BG58" s="75"/>
      <c r="BH58" s="75"/>
      <c r="BI58" s="75"/>
    </row>
    <row r="59" spans="59:61" ht="12.75" customHeight="1" thickBot="1">
      <c r="BG59" s="75"/>
      <c r="BH59" s="75"/>
      <c r="BI59" s="75"/>
    </row>
    <row r="60" spans="1:76" ht="20.25" customHeight="1" thickBot="1">
      <c r="A60" s="9"/>
      <c r="B60" s="194" t="s">
        <v>28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6"/>
      <c r="P60" s="194" t="s">
        <v>20</v>
      </c>
      <c r="Q60" s="195"/>
      <c r="R60" s="196"/>
      <c r="S60" s="194" t="s">
        <v>21</v>
      </c>
      <c r="T60" s="195"/>
      <c r="U60" s="195"/>
      <c r="V60" s="195"/>
      <c r="W60" s="196"/>
      <c r="X60" s="194" t="s">
        <v>22</v>
      </c>
      <c r="Y60" s="195"/>
      <c r="Z60" s="196"/>
      <c r="AA60" s="10"/>
      <c r="AB60" s="10"/>
      <c r="AC60" s="10"/>
      <c r="AD60" s="10"/>
      <c r="AE60" s="10"/>
      <c r="AF60" s="194" t="s">
        <v>29</v>
      </c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6"/>
      <c r="AT60" s="194" t="s">
        <v>20</v>
      </c>
      <c r="AU60" s="195"/>
      <c r="AV60" s="196"/>
      <c r="AW60" s="194" t="s">
        <v>21</v>
      </c>
      <c r="AX60" s="195"/>
      <c r="AY60" s="195"/>
      <c r="AZ60" s="195"/>
      <c r="BA60" s="196"/>
      <c r="BB60" s="194" t="s">
        <v>22</v>
      </c>
      <c r="BC60" s="195"/>
      <c r="BD60" s="196"/>
      <c r="BE60" s="9"/>
      <c r="BG60" s="75"/>
      <c r="BH60" s="75"/>
      <c r="BI60" s="75"/>
      <c r="BV60" s="76"/>
      <c r="BX60" s="76"/>
    </row>
    <row r="61" spans="2:84" ht="20.25" customHeight="1">
      <c r="B61" s="210"/>
      <c r="C61" s="211"/>
      <c r="D61" s="187" t="str">
        <f>$CA$31</f>
        <v>FC Wangen </v>
      </c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 s="212"/>
      <c r="Q61" s="213"/>
      <c r="R61" s="214"/>
      <c r="S61" s="181"/>
      <c r="T61" s="181"/>
      <c r="U61" s="11" t="s">
        <v>16</v>
      </c>
      <c r="V61" s="181"/>
      <c r="W61" s="181"/>
      <c r="X61" s="178"/>
      <c r="Y61" s="179"/>
      <c r="Z61" s="180"/>
      <c r="AA61" s="2"/>
      <c r="AB61" s="2"/>
      <c r="AC61" s="2"/>
      <c r="AD61" s="2"/>
      <c r="AE61" s="2"/>
      <c r="AF61" s="210"/>
      <c r="AG61" s="211"/>
      <c r="AH61" s="187" t="str">
        <f>$CA$37</f>
        <v>SpVgg Lindau</v>
      </c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9"/>
      <c r="AT61" s="212"/>
      <c r="AU61" s="213"/>
      <c r="AV61" s="214"/>
      <c r="AW61" s="181"/>
      <c r="AX61" s="181"/>
      <c r="AY61" s="11" t="s">
        <v>16</v>
      </c>
      <c r="AZ61" s="181"/>
      <c r="BA61" s="181"/>
      <c r="BB61" s="178"/>
      <c r="BC61" s="179"/>
      <c r="BD61" s="180"/>
      <c r="BV61" s="76"/>
      <c r="BX61" s="76"/>
      <c r="CA61" s="44"/>
      <c r="CB61" s="133"/>
      <c r="CC61" s="9"/>
      <c r="CD61" s="9"/>
      <c r="CE61" s="9"/>
      <c r="CF61" s="9"/>
    </row>
    <row r="62" spans="2:76" ht="20.25" customHeight="1">
      <c r="B62" s="190"/>
      <c r="C62" s="191"/>
      <c r="D62" s="171" t="str">
        <f>CA32</f>
        <v>FV Biberach</v>
      </c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3"/>
      <c r="P62" s="174"/>
      <c r="Q62" s="175"/>
      <c r="R62" s="176"/>
      <c r="S62" s="177"/>
      <c r="T62" s="177"/>
      <c r="U62" s="12" t="s">
        <v>16</v>
      </c>
      <c r="V62" s="177"/>
      <c r="W62" s="177"/>
      <c r="X62" s="182"/>
      <c r="Y62" s="183"/>
      <c r="Z62" s="184"/>
      <c r="AA62" s="2"/>
      <c r="AB62" s="2"/>
      <c r="AC62" s="2"/>
      <c r="AD62" s="2"/>
      <c r="AE62" s="2"/>
      <c r="AF62" s="190"/>
      <c r="AG62" s="191"/>
      <c r="AH62" s="171" t="str">
        <f>$CA$38</f>
        <v>SSC Donaueschingen U 10</v>
      </c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3"/>
      <c r="AT62" s="174"/>
      <c r="AU62" s="175"/>
      <c r="AV62" s="176"/>
      <c r="AW62" s="177"/>
      <c r="AX62" s="177"/>
      <c r="AY62" s="12" t="s">
        <v>16</v>
      </c>
      <c r="AZ62" s="177"/>
      <c r="BA62" s="177"/>
      <c r="BB62" s="182"/>
      <c r="BC62" s="183"/>
      <c r="BD62" s="184"/>
      <c r="BV62" s="76"/>
      <c r="BX62" s="76"/>
    </row>
    <row r="63" spans="1:84" s="9" customFormat="1" ht="20.25" customHeight="1">
      <c r="A63"/>
      <c r="B63" s="190"/>
      <c r="C63" s="191"/>
      <c r="D63" s="171" t="str">
        <f>CA33</f>
        <v>SF Schwäbisch Hall </v>
      </c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3"/>
      <c r="P63" s="174"/>
      <c r="Q63" s="175"/>
      <c r="R63" s="176"/>
      <c r="S63" s="177"/>
      <c r="T63" s="177"/>
      <c r="U63" s="12" t="s">
        <v>16</v>
      </c>
      <c r="V63" s="177"/>
      <c r="W63" s="177"/>
      <c r="X63" s="182"/>
      <c r="Y63" s="183"/>
      <c r="Z63" s="184"/>
      <c r="AA63" s="2"/>
      <c r="AB63" s="2"/>
      <c r="AC63" s="2"/>
      <c r="AD63" s="2"/>
      <c r="AE63" s="2"/>
      <c r="AF63" s="190"/>
      <c r="AG63" s="191"/>
      <c r="AH63" s="171" t="str">
        <f>$CA$39</f>
        <v>VfL Obereisesheim</v>
      </c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3"/>
      <c r="AT63" s="174"/>
      <c r="AU63" s="175"/>
      <c r="AV63" s="176"/>
      <c r="AW63" s="177"/>
      <c r="AX63" s="177"/>
      <c r="AY63" s="12" t="s">
        <v>16</v>
      </c>
      <c r="AZ63" s="177"/>
      <c r="BA63" s="177"/>
      <c r="BB63" s="182"/>
      <c r="BC63" s="183"/>
      <c r="BD63" s="184"/>
      <c r="BE63" s="5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76"/>
      <c r="BW63" s="44"/>
      <c r="BX63" s="76"/>
      <c r="BY63" s="44"/>
      <c r="BZ63" s="44"/>
      <c r="CA63" s="38"/>
      <c r="CB63" s="132"/>
      <c r="CC63" s="5"/>
      <c r="CD63" s="5"/>
      <c r="CE63" s="5"/>
      <c r="CF63" s="5"/>
    </row>
    <row r="64" spans="2:76" ht="20.25" customHeight="1" thickBot="1">
      <c r="B64" s="197"/>
      <c r="C64" s="198"/>
      <c r="D64" s="199" t="str">
        <f>CA34</f>
        <v>FC Kempten</v>
      </c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1"/>
      <c r="P64" s="203"/>
      <c r="Q64" s="204"/>
      <c r="R64" s="205"/>
      <c r="S64" s="202"/>
      <c r="T64" s="202"/>
      <c r="U64" s="13" t="s">
        <v>16</v>
      </c>
      <c r="V64" s="202"/>
      <c r="W64" s="202"/>
      <c r="X64" s="206"/>
      <c r="Y64" s="207"/>
      <c r="Z64" s="208"/>
      <c r="AA64" s="2"/>
      <c r="AB64" s="2"/>
      <c r="AC64" s="2"/>
      <c r="AD64" s="2"/>
      <c r="AE64" s="2"/>
      <c r="AF64" s="197"/>
      <c r="AG64" s="198"/>
      <c r="AH64" s="199" t="str">
        <f>$CA$40</f>
        <v>SpVgg Kaufbeuren </v>
      </c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1"/>
      <c r="AT64" s="203"/>
      <c r="AU64" s="204"/>
      <c r="AV64" s="205"/>
      <c r="AW64" s="202"/>
      <c r="AX64" s="202"/>
      <c r="AY64" s="13" t="s">
        <v>16</v>
      </c>
      <c r="AZ64" s="202"/>
      <c r="BA64" s="202"/>
      <c r="BB64" s="206"/>
      <c r="BC64" s="207"/>
      <c r="BD64" s="208"/>
      <c r="BV64" s="76"/>
      <c r="BX64" s="76"/>
    </row>
    <row r="65" spans="74:76" ht="20.25" customHeight="1" thickBot="1">
      <c r="BV65" s="76"/>
      <c r="BX65" s="76"/>
    </row>
    <row r="66" spans="2:76" ht="20.25" customHeight="1" thickBot="1">
      <c r="B66" s="194" t="s">
        <v>30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6"/>
      <c r="P66" s="194" t="s">
        <v>20</v>
      </c>
      <c r="Q66" s="195"/>
      <c r="R66" s="196"/>
      <c r="S66" s="194" t="s">
        <v>21</v>
      </c>
      <c r="T66" s="195"/>
      <c r="U66" s="195"/>
      <c r="V66" s="195"/>
      <c r="W66" s="196"/>
      <c r="X66" s="194" t="s">
        <v>22</v>
      </c>
      <c r="Y66" s="195"/>
      <c r="Z66" s="196"/>
      <c r="AA66" s="10"/>
      <c r="AB66" s="10"/>
      <c r="AC66" s="10"/>
      <c r="AD66" s="10"/>
      <c r="AE66" s="10"/>
      <c r="AF66" s="194" t="s">
        <v>31</v>
      </c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6"/>
      <c r="AT66" s="194" t="s">
        <v>20</v>
      </c>
      <c r="AU66" s="195"/>
      <c r="AV66" s="196"/>
      <c r="AW66" s="194" t="s">
        <v>21</v>
      </c>
      <c r="AX66" s="195"/>
      <c r="AY66" s="195"/>
      <c r="AZ66" s="195"/>
      <c r="BA66" s="196"/>
      <c r="BB66" s="194" t="s">
        <v>22</v>
      </c>
      <c r="BC66" s="195"/>
      <c r="BD66" s="196"/>
      <c r="BV66" s="76"/>
      <c r="BX66" s="76"/>
    </row>
    <row r="67" spans="2:80" ht="20.25" customHeight="1">
      <c r="B67" s="210"/>
      <c r="C67" s="211"/>
      <c r="D67" s="187" t="str">
        <f>$CA$43</f>
        <v>FV Ravensburg </v>
      </c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9"/>
      <c r="P67" s="212"/>
      <c r="Q67" s="213"/>
      <c r="R67" s="214"/>
      <c r="S67" s="181"/>
      <c r="T67" s="181"/>
      <c r="U67" s="11" t="s">
        <v>16</v>
      </c>
      <c r="V67" s="181"/>
      <c r="W67" s="181"/>
      <c r="X67" s="178"/>
      <c r="Y67" s="179"/>
      <c r="Z67" s="180"/>
      <c r="AA67" s="2"/>
      <c r="AB67" s="2"/>
      <c r="AC67" s="2"/>
      <c r="AD67" s="2"/>
      <c r="AE67" s="2"/>
      <c r="AF67" s="210"/>
      <c r="AG67" s="211"/>
      <c r="AH67" s="187" t="str">
        <f>$CA$50</f>
        <v>SG Westallgäu</v>
      </c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9"/>
      <c r="AT67" s="212"/>
      <c r="AU67" s="213"/>
      <c r="AV67" s="214"/>
      <c r="AW67" s="181"/>
      <c r="AX67" s="181"/>
      <c r="AY67" s="11" t="s">
        <v>16</v>
      </c>
      <c r="AZ67" s="181"/>
      <c r="BA67" s="181"/>
      <c r="BB67" s="178"/>
      <c r="BC67" s="179"/>
      <c r="BD67" s="180"/>
      <c r="BV67" s="76"/>
      <c r="BX67" s="76"/>
      <c r="CA67" s="5"/>
      <c r="CB67" s="129"/>
    </row>
    <row r="68" spans="2:80" ht="20.25" customHeight="1">
      <c r="B68" s="190"/>
      <c r="C68" s="191"/>
      <c r="D68" s="171" t="str">
        <f>$CA$44</f>
        <v>FV Neufra / Do. </v>
      </c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3"/>
      <c r="P68" s="174"/>
      <c r="Q68" s="175"/>
      <c r="R68" s="176"/>
      <c r="S68" s="177"/>
      <c r="T68" s="177"/>
      <c r="U68" s="12" t="s">
        <v>16</v>
      </c>
      <c r="V68" s="177"/>
      <c r="W68" s="177"/>
      <c r="X68" s="182"/>
      <c r="Y68" s="183"/>
      <c r="Z68" s="184"/>
      <c r="AA68" s="2"/>
      <c r="AB68" s="2"/>
      <c r="AC68" s="2"/>
      <c r="AD68" s="2"/>
      <c r="AE68" s="2"/>
      <c r="AF68" s="190"/>
      <c r="AG68" s="191"/>
      <c r="AH68" s="171" t="str">
        <f>$CA$51</f>
        <v>SC Pfullendorf </v>
      </c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3"/>
      <c r="AT68" s="174"/>
      <c r="AU68" s="175"/>
      <c r="AV68" s="176"/>
      <c r="AW68" s="177"/>
      <c r="AX68" s="177"/>
      <c r="AY68" s="12" t="s">
        <v>16</v>
      </c>
      <c r="AZ68" s="177"/>
      <c r="BA68" s="177"/>
      <c r="BB68" s="182"/>
      <c r="BC68" s="183"/>
      <c r="BD68" s="184"/>
      <c r="BV68" s="76"/>
      <c r="BX68" s="76"/>
      <c r="CA68" s="5"/>
      <c r="CB68" s="129"/>
    </row>
    <row r="69" spans="2:80" ht="20.25" customHeight="1">
      <c r="B69" s="190"/>
      <c r="C69" s="191"/>
      <c r="D69" s="171" t="str">
        <f>$CA$45</f>
        <v>SV Fellbach </v>
      </c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3"/>
      <c r="P69" s="174"/>
      <c r="Q69" s="175"/>
      <c r="R69" s="176"/>
      <c r="S69" s="177"/>
      <c r="T69" s="177"/>
      <c r="U69" s="12" t="s">
        <v>16</v>
      </c>
      <c r="V69" s="177"/>
      <c r="W69" s="177"/>
      <c r="X69" s="182"/>
      <c r="Y69" s="183"/>
      <c r="Z69" s="184"/>
      <c r="AA69" s="2"/>
      <c r="AB69" s="2"/>
      <c r="AC69" s="2"/>
      <c r="AD69" s="2"/>
      <c r="AE69" s="2"/>
      <c r="AF69" s="190"/>
      <c r="AG69" s="191"/>
      <c r="AH69" s="171" t="str">
        <f>$CA$52</f>
        <v>SV Wurmlingen</v>
      </c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3"/>
      <c r="AT69" s="174"/>
      <c r="AU69" s="175"/>
      <c r="AV69" s="176"/>
      <c r="AW69" s="177"/>
      <c r="AX69" s="177"/>
      <c r="AY69" s="12" t="s">
        <v>16</v>
      </c>
      <c r="AZ69" s="177"/>
      <c r="BA69" s="177"/>
      <c r="BB69" s="182"/>
      <c r="BC69" s="183"/>
      <c r="BD69" s="184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76"/>
      <c r="BW69" s="5"/>
      <c r="BX69" s="76"/>
      <c r="BY69" s="5"/>
      <c r="BZ69" s="5"/>
      <c r="CA69" s="5"/>
      <c r="CB69" s="129"/>
    </row>
    <row r="70" spans="2:80" ht="20.25" customHeight="1" thickBot="1">
      <c r="B70" s="197"/>
      <c r="C70" s="198"/>
      <c r="D70" s="199" t="str">
        <f>$CA$47</f>
        <v>FC Niederweningen - ZH (CH)</v>
      </c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1"/>
      <c r="P70" s="203"/>
      <c r="Q70" s="204"/>
      <c r="R70" s="205"/>
      <c r="S70" s="202"/>
      <c r="T70" s="202"/>
      <c r="U70" s="13" t="s">
        <v>16</v>
      </c>
      <c r="V70" s="202"/>
      <c r="W70" s="202"/>
      <c r="X70" s="206"/>
      <c r="Y70" s="207"/>
      <c r="Z70" s="208"/>
      <c r="AA70" s="2"/>
      <c r="AB70" s="2"/>
      <c r="AC70" s="2"/>
      <c r="AD70" s="2"/>
      <c r="AE70" s="2"/>
      <c r="AF70" s="197"/>
      <c r="AG70" s="198"/>
      <c r="AH70" s="199" t="str">
        <f>$CA$53</f>
        <v>ES Custines Malleloy (F)</v>
      </c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1"/>
      <c r="AT70" s="203"/>
      <c r="AU70" s="204"/>
      <c r="AV70" s="205"/>
      <c r="AW70" s="202"/>
      <c r="AX70" s="202"/>
      <c r="AY70" s="13" t="s">
        <v>16</v>
      </c>
      <c r="AZ70" s="202"/>
      <c r="BA70" s="202"/>
      <c r="BB70" s="206"/>
      <c r="BC70" s="207"/>
      <c r="BD70" s="208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76"/>
      <c r="BW70" s="5"/>
      <c r="BX70" s="76"/>
      <c r="BY70" s="5"/>
      <c r="BZ70" s="5"/>
      <c r="CA70" s="5"/>
      <c r="CB70" s="129"/>
    </row>
    <row r="71" spans="58:80" ht="12.75"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76"/>
      <c r="BW71" s="5"/>
      <c r="BX71" s="76"/>
      <c r="BY71" s="5"/>
      <c r="BZ71" s="5"/>
      <c r="CA71" s="5"/>
      <c r="CB71" s="129"/>
    </row>
    <row r="72" spans="58:78" ht="12.75"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76"/>
      <c r="BW72" s="5"/>
      <c r="BX72" s="76"/>
      <c r="BY72" s="5"/>
      <c r="BZ72" s="5"/>
    </row>
    <row r="73" spans="58:78" ht="12.75"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76"/>
      <c r="BW73" s="5"/>
      <c r="BX73" s="76"/>
      <c r="BY73" s="5"/>
      <c r="BZ73" s="5"/>
    </row>
    <row r="74" spans="28:76" ht="12.75">
      <c r="AB74" s="154"/>
      <c r="BV74" s="76"/>
      <c r="BX74" s="76"/>
    </row>
    <row r="87" spans="17:39" ht="15"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</row>
    <row r="88" spans="16:40" ht="12.75"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</row>
    <row r="89" spans="13:43" ht="12.75"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</row>
    <row r="90" spans="13:43" ht="12.75"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</row>
    <row r="95" ht="12.75">
      <c r="Q95" s="5"/>
    </row>
    <row r="96" ht="12.75">
      <c r="Q96" s="5"/>
    </row>
    <row r="97" ht="12.75">
      <c r="Q97" s="5"/>
    </row>
  </sheetData>
  <sheetProtection/>
  <mergeCells count="390">
    <mergeCell ref="G49:I49"/>
    <mergeCell ref="J49:N49"/>
    <mergeCell ref="O49:AE49"/>
    <mergeCell ref="BC53:BD53"/>
    <mergeCell ref="D55:F55"/>
    <mergeCell ref="G55:I55"/>
    <mergeCell ref="AX53:AY53"/>
    <mergeCell ref="D49:F49"/>
    <mergeCell ref="O50:AE50"/>
    <mergeCell ref="AG50:AW50"/>
    <mergeCell ref="G46:I46"/>
    <mergeCell ref="J46:N46"/>
    <mergeCell ref="O46:AW46"/>
    <mergeCell ref="AX46:BB46"/>
    <mergeCell ref="BC51:BD51"/>
    <mergeCell ref="BC52:BD52"/>
    <mergeCell ref="BC46:BD46"/>
    <mergeCell ref="AX52:AY52"/>
    <mergeCell ref="BA47:BB47"/>
    <mergeCell ref="BC49:BD49"/>
    <mergeCell ref="A2:BD2"/>
    <mergeCell ref="A4:BD4"/>
    <mergeCell ref="A6:BD6"/>
    <mergeCell ref="D14:Z14"/>
    <mergeCell ref="AH14:BD14"/>
    <mergeCell ref="D15:Z15"/>
    <mergeCell ref="AH15:BD15"/>
    <mergeCell ref="AF16:AG16"/>
    <mergeCell ref="D17:Z17"/>
    <mergeCell ref="B13:Z13"/>
    <mergeCell ref="AF13:BD13"/>
    <mergeCell ref="D16:Z16"/>
    <mergeCell ref="J55:N55"/>
    <mergeCell ref="O55:AE55"/>
    <mergeCell ref="AG55:AW55"/>
    <mergeCell ref="D24:Z24"/>
    <mergeCell ref="AH24:BD24"/>
    <mergeCell ref="AH16:BD16"/>
    <mergeCell ref="D21:Z21"/>
    <mergeCell ref="AH21:BD21"/>
    <mergeCell ref="AX51:AY51"/>
    <mergeCell ref="BA51:BB51"/>
    <mergeCell ref="AU8:AY8"/>
    <mergeCell ref="AD8:AH8"/>
    <mergeCell ref="AA8:AB8"/>
    <mergeCell ref="H8:L8"/>
    <mergeCell ref="AF17:AG17"/>
    <mergeCell ref="D46:F46"/>
    <mergeCell ref="AZ64:BA64"/>
    <mergeCell ref="AT63:AV63"/>
    <mergeCell ref="AW63:AX63"/>
    <mergeCell ref="B64:C64"/>
    <mergeCell ref="D64:O64"/>
    <mergeCell ref="V61:W61"/>
    <mergeCell ref="D56:F56"/>
    <mergeCell ref="J51:N51"/>
    <mergeCell ref="O51:AE51"/>
    <mergeCell ref="AF63:AG63"/>
    <mergeCell ref="AH63:AS63"/>
    <mergeCell ref="AF14:AG14"/>
    <mergeCell ref="B15:C15"/>
    <mergeCell ref="AF15:AG15"/>
    <mergeCell ref="B16:C16"/>
    <mergeCell ref="X62:Z62"/>
    <mergeCell ref="B24:C24"/>
    <mergeCell ref="B56:C56"/>
    <mergeCell ref="B46:C46"/>
    <mergeCell ref="S62:T62"/>
    <mergeCell ref="S63:T63"/>
    <mergeCell ref="BB64:BD64"/>
    <mergeCell ref="AF64:AG64"/>
    <mergeCell ref="AH64:AS64"/>
    <mergeCell ref="BB63:BD63"/>
    <mergeCell ref="V62:W62"/>
    <mergeCell ref="AZ63:BA63"/>
    <mergeCell ref="AW64:AX64"/>
    <mergeCell ref="AT64:AV64"/>
    <mergeCell ref="X63:Z63"/>
    <mergeCell ref="P64:R64"/>
    <mergeCell ref="S64:T64"/>
    <mergeCell ref="V64:W64"/>
    <mergeCell ref="B61:C61"/>
    <mergeCell ref="P61:R61"/>
    <mergeCell ref="S61:T61"/>
    <mergeCell ref="D61:O61"/>
    <mergeCell ref="D62:O62"/>
    <mergeCell ref="P62:R62"/>
    <mergeCell ref="X60:Z60"/>
    <mergeCell ref="AF61:AG61"/>
    <mergeCell ref="AH61:AS61"/>
    <mergeCell ref="AX49:AY49"/>
    <mergeCell ref="D52:F52"/>
    <mergeCell ref="G52:I52"/>
    <mergeCell ref="J52:N52"/>
    <mergeCell ref="O52:AE52"/>
    <mergeCell ref="AG52:AW52"/>
    <mergeCell ref="AG51:AW51"/>
    <mergeCell ref="B60:O60"/>
    <mergeCell ref="P60:R60"/>
    <mergeCell ref="D51:F51"/>
    <mergeCell ref="S60:W60"/>
    <mergeCell ref="J54:N54"/>
    <mergeCell ref="D50:F50"/>
    <mergeCell ref="G50:I50"/>
    <mergeCell ref="J50:N50"/>
    <mergeCell ref="X61:Z61"/>
    <mergeCell ref="B49:C49"/>
    <mergeCell ref="BA53:BB53"/>
    <mergeCell ref="B54:C54"/>
    <mergeCell ref="D54:F54"/>
    <mergeCell ref="BA52:BB52"/>
    <mergeCell ref="G51:I51"/>
    <mergeCell ref="B52:C52"/>
    <mergeCell ref="B50:C50"/>
    <mergeCell ref="B51:C51"/>
    <mergeCell ref="BC54:BD54"/>
    <mergeCell ref="BA54:BB54"/>
    <mergeCell ref="B53:C53"/>
    <mergeCell ref="D53:F53"/>
    <mergeCell ref="G53:I53"/>
    <mergeCell ref="J53:N53"/>
    <mergeCell ref="O53:AE53"/>
    <mergeCell ref="O54:AE54"/>
    <mergeCell ref="AG54:AW54"/>
    <mergeCell ref="AX50:AY50"/>
    <mergeCell ref="BA50:BB50"/>
    <mergeCell ref="BC50:BD50"/>
    <mergeCell ref="O47:AE47"/>
    <mergeCell ref="AG47:AW47"/>
    <mergeCell ref="AX47:AY47"/>
    <mergeCell ref="BC47:BD47"/>
    <mergeCell ref="BC48:BD48"/>
    <mergeCell ref="G48:I48"/>
    <mergeCell ref="J48:N48"/>
    <mergeCell ref="O48:AE48"/>
    <mergeCell ref="AG48:AW48"/>
    <mergeCell ref="AX48:AY48"/>
    <mergeCell ref="BA48:BB48"/>
    <mergeCell ref="J47:N47"/>
    <mergeCell ref="BA49:BB49"/>
    <mergeCell ref="BC42:BD42"/>
    <mergeCell ref="D43:F43"/>
    <mergeCell ref="G43:I43"/>
    <mergeCell ref="J43:N43"/>
    <mergeCell ref="O43:AE43"/>
    <mergeCell ref="AG43:AW43"/>
    <mergeCell ref="AX43:AY43"/>
    <mergeCell ref="BA43:BB43"/>
    <mergeCell ref="BC43:BD43"/>
    <mergeCell ref="G42:I42"/>
    <mergeCell ref="J42:N42"/>
    <mergeCell ref="O42:AE42"/>
    <mergeCell ref="AG42:AW42"/>
    <mergeCell ref="AX42:AY42"/>
    <mergeCell ref="BA42:BB42"/>
    <mergeCell ref="BC40:BD40"/>
    <mergeCell ref="D41:F41"/>
    <mergeCell ref="G41:I41"/>
    <mergeCell ref="J41:N41"/>
    <mergeCell ref="O41:AE41"/>
    <mergeCell ref="AG41:AW41"/>
    <mergeCell ref="AX41:AY41"/>
    <mergeCell ref="BA41:BB41"/>
    <mergeCell ref="BC41:BD41"/>
    <mergeCell ref="D40:F40"/>
    <mergeCell ref="BA37:BB37"/>
    <mergeCell ref="BC37:BD37"/>
    <mergeCell ref="J38:N38"/>
    <mergeCell ref="O38:AE38"/>
    <mergeCell ref="AG38:AW38"/>
    <mergeCell ref="AX38:AY38"/>
    <mergeCell ref="BA38:BB38"/>
    <mergeCell ref="BC38:BD38"/>
    <mergeCell ref="B32:C32"/>
    <mergeCell ref="J39:N39"/>
    <mergeCell ref="O39:AE39"/>
    <mergeCell ref="AG39:AW39"/>
    <mergeCell ref="AX39:AY39"/>
    <mergeCell ref="AG37:AW37"/>
    <mergeCell ref="AX37:AY37"/>
    <mergeCell ref="J37:N37"/>
    <mergeCell ref="O37:AE37"/>
    <mergeCell ref="G33:I33"/>
    <mergeCell ref="AX40:AY40"/>
    <mergeCell ref="B48:C48"/>
    <mergeCell ref="G32:I32"/>
    <mergeCell ref="G34:I34"/>
    <mergeCell ref="D36:F36"/>
    <mergeCell ref="G36:I36"/>
    <mergeCell ref="D35:F35"/>
    <mergeCell ref="D48:F48"/>
    <mergeCell ref="G39:I39"/>
    <mergeCell ref="D32:F32"/>
    <mergeCell ref="BA39:BB39"/>
    <mergeCell ref="B37:C37"/>
    <mergeCell ref="B38:C38"/>
    <mergeCell ref="O40:AE40"/>
    <mergeCell ref="B43:C43"/>
    <mergeCell ref="AG40:AW40"/>
    <mergeCell ref="G40:I40"/>
    <mergeCell ref="B39:C39"/>
    <mergeCell ref="B40:C40"/>
    <mergeCell ref="B41:C41"/>
    <mergeCell ref="J40:N40"/>
    <mergeCell ref="B42:C42"/>
    <mergeCell ref="J35:N35"/>
    <mergeCell ref="B47:C47"/>
    <mergeCell ref="J36:N36"/>
    <mergeCell ref="D47:F47"/>
    <mergeCell ref="G47:I47"/>
    <mergeCell ref="B44:BD44"/>
    <mergeCell ref="BA40:BB40"/>
    <mergeCell ref="AX36:AY36"/>
    <mergeCell ref="BA36:BB36"/>
    <mergeCell ref="AG35:AW35"/>
    <mergeCell ref="AG32:AW32"/>
    <mergeCell ref="J33:N33"/>
    <mergeCell ref="O33:AE33"/>
    <mergeCell ref="J32:N32"/>
    <mergeCell ref="AG36:AW36"/>
    <mergeCell ref="J34:N34"/>
    <mergeCell ref="O34:AE34"/>
    <mergeCell ref="G37:I37"/>
    <mergeCell ref="B36:C36"/>
    <mergeCell ref="B33:C33"/>
    <mergeCell ref="B34:C34"/>
    <mergeCell ref="B35:C35"/>
    <mergeCell ref="G35:I35"/>
    <mergeCell ref="D33:F33"/>
    <mergeCell ref="D29:F29"/>
    <mergeCell ref="J29:N29"/>
    <mergeCell ref="B29:C29"/>
    <mergeCell ref="B30:C30"/>
    <mergeCell ref="AX29:BB29"/>
    <mergeCell ref="O29:AW29"/>
    <mergeCell ref="AG30:AW30"/>
    <mergeCell ref="B31:C31"/>
    <mergeCell ref="D30:F30"/>
    <mergeCell ref="G30:I30"/>
    <mergeCell ref="J30:N30"/>
    <mergeCell ref="AG49:AW49"/>
    <mergeCell ref="D38:F38"/>
    <mergeCell ref="D37:F37"/>
    <mergeCell ref="D39:F39"/>
    <mergeCell ref="D42:F42"/>
    <mergeCell ref="G38:I38"/>
    <mergeCell ref="AZ61:BA61"/>
    <mergeCell ref="BB61:BD61"/>
    <mergeCell ref="AW61:AX61"/>
    <mergeCell ref="AW62:AX62"/>
    <mergeCell ref="AF62:AG62"/>
    <mergeCell ref="AH62:AS62"/>
    <mergeCell ref="AT62:AV62"/>
    <mergeCell ref="AZ62:BA62"/>
    <mergeCell ref="BB62:BD62"/>
    <mergeCell ref="AT61:AV61"/>
    <mergeCell ref="BC55:BD55"/>
    <mergeCell ref="BC56:BD56"/>
    <mergeCell ref="AX56:AY56"/>
    <mergeCell ref="BA56:BB56"/>
    <mergeCell ref="BB60:BD60"/>
    <mergeCell ref="AF60:AS60"/>
    <mergeCell ref="AT60:AV60"/>
    <mergeCell ref="AW60:BA60"/>
    <mergeCell ref="AH23:BD23"/>
    <mergeCell ref="AF23:AG23"/>
    <mergeCell ref="O31:AE31"/>
    <mergeCell ref="AG31:AW31"/>
    <mergeCell ref="AX55:AY55"/>
    <mergeCell ref="BA55:BB55"/>
    <mergeCell ref="O32:AE32"/>
    <mergeCell ref="AX33:AY33"/>
    <mergeCell ref="BA33:BB33"/>
    <mergeCell ref="AG34:AW34"/>
    <mergeCell ref="BC39:BD39"/>
    <mergeCell ref="B14:C14"/>
    <mergeCell ref="BC30:BD30"/>
    <mergeCell ref="AX30:AY30"/>
    <mergeCell ref="BA30:BB30"/>
    <mergeCell ref="AX31:AY31"/>
    <mergeCell ref="BC36:BD36"/>
    <mergeCell ref="AF22:AG22"/>
    <mergeCell ref="AF20:BD20"/>
    <mergeCell ref="BC35:BD35"/>
    <mergeCell ref="BC31:BD31"/>
    <mergeCell ref="AX32:AY32"/>
    <mergeCell ref="BA35:BB35"/>
    <mergeCell ref="BC32:BD32"/>
    <mergeCell ref="O30:AE30"/>
    <mergeCell ref="O35:AE35"/>
    <mergeCell ref="BA34:BB34"/>
    <mergeCell ref="AG33:AW33"/>
    <mergeCell ref="BC34:BD34"/>
    <mergeCell ref="BC33:BD33"/>
    <mergeCell ref="AH17:BD17"/>
    <mergeCell ref="B20:Z20"/>
    <mergeCell ref="B22:C22"/>
    <mergeCell ref="B21:C21"/>
    <mergeCell ref="AF21:AG21"/>
    <mergeCell ref="BA31:BB31"/>
    <mergeCell ref="BC29:BD29"/>
    <mergeCell ref="AF24:AG24"/>
    <mergeCell ref="D22:Z22"/>
    <mergeCell ref="AH22:BD22"/>
    <mergeCell ref="J31:N31"/>
    <mergeCell ref="G56:I56"/>
    <mergeCell ref="J56:N56"/>
    <mergeCell ref="BA32:BB32"/>
    <mergeCell ref="AX34:AY34"/>
    <mergeCell ref="AX35:AY35"/>
    <mergeCell ref="AG56:AW56"/>
    <mergeCell ref="AX54:AY54"/>
    <mergeCell ref="G54:I54"/>
    <mergeCell ref="AG53:AW53"/>
    <mergeCell ref="B17:C17"/>
    <mergeCell ref="B23:C23"/>
    <mergeCell ref="B55:C55"/>
    <mergeCell ref="G31:I31"/>
    <mergeCell ref="D31:F31"/>
    <mergeCell ref="O56:AE56"/>
    <mergeCell ref="O36:AE36"/>
    <mergeCell ref="D23:Z23"/>
    <mergeCell ref="D34:F34"/>
    <mergeCell ref="G29:I29"/>
    <mergeCell ref="P70:R70"/>
    <mergeCell ref="S70:T70"/>
    <mergeCell ref="S68:T68"/>
    <mergeCell ref="V69:W69"/>
    <mergeCell ref="X69:Z69"/>
    <mergeCell ref="P68:R68"/>
    <mergeCell ref="V68:W68"/>
    <mergeCell ref="X68:Z68"/>
    <mergeCell ref="AW66:BA66"/>
    <mergeCell ref="X67:Z67"/>
    <mergeCell ref="BB66:BD66"/>
    <mergeCell ref="AF67:AG67"/>
    <mergeCell ref="AH67:AS67"/>
    <mergeCell ref="AT67:AV67"/>
    <mergeCell ref="AW67:AX67"/>
    <mergeCell ref="AZ67:BA67"/>
    <mergeCell ref="BB67:BD67"/>
    <mergeCell ref="AF66:AS66"/>
    <mergeCell ref="B66:O66"/>
    <mergeCell ref="P66:R66"/>
    <mergeCell ref="S66:W66"/>
    <mergeCell ref="B63:C63"/>
    <mergeCell ref="X66:Z66"/>
    <mergeCell ref="B62:C62"/>
    <mergeCell ref="P63:R63"/>
    <mergeCell ref="D63:O63"/>
    <mergeCell ref="X64:Z64"/>
    <mergeCell ref="V63:W63"/>
    <mergeCell ref="Q87:AM87"/>
    <mergeCell ref="P88:AN88"/>
    <mergeCell ref="M89:AQ89"/>
    <mergeCell ref="S69:T69"/>
    <mergeCell ref="AT69:AV69"/>
    <mergeCell ref="P69:R69"/>
    <mergeCell ref="D69:O69"/>
    <mergeCell ref="V70:W70"/>
    <mergeCell ref="X70:Z70"/>
    <mergeCell ref="D70:O70"/>
    <mergeCell ref="AF70:AG70"/>
    <mergeCell ref="AH70:AS70"/>
    <mergeCell ref="AT70:AV70"/>
    <mergeCell ref="AW70:AX70"/>
    <mergeCell ref="AF68:AG68"/>
    <mergeCell ref="AT68:AV68"/>
    <mergeCell ref="AW68:AX68"/>
    <mergeCell ref="AH68:AS68"/>
    <mergeCell ref="AT66:AV66"/>
    <mergeCell ref="BB69:BD69"/>
    <mergeCell ref="D67:O67"/>
    <mergeCell ref="P67:R67"/>
    <mergeCell ref="S67:T67"/>
    <mergeCell ref="V67:W67"/>
    <mergeCell ref="AW69:AX69"/>
    <mergeCell ref="AZ69:BA69"/>
    <mergeCell ref="BB68:BD68"/>
    <mergeCell ref="AZ68:BA68"/>
    <mergeCell ref="M90:AQ90"/>
    <mergeCell ref="AZ70:BA70"/>
    <mergeCell ref="BB70:BD70"/>
    <mergeCell ref="AF69:AG69"/>
    <mergeCell ref="AH69:AS69"/>
    <mergeCell ref="B67:C67"/>
    <mergeCell ref="B69:C69"/>
    <mergeCell ref="B68:C68"/>
    <mergeCell ref="D68:O68"/>
    <mergeCell ref="B70:C7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E233"/>
  <sheetViews>
    <sheetView zoomScalePageLayoutView="0" workbookViewId="0" topLeftCell="A1">
      <selection activeCell="B1" sqref="B1:BD1"/>
    </sheetView>
  </sheetViews>
  <sheetFormatPr defaultColWidth="1.7109375" defaultRowHeight="12.75"/>
  <cols>
    <col min="1" max="56" width="1.7109375" style="0" customWidth="1"/>
    <col min="57" max="57" width="1.7109375" style="5" customWidth="1"/>
    <col min="58" max="58" width="1.7109375" style="21" customWidth="1"/>
    <col min="59" max="59" width="2.8515625" style="21" customWidth="1"/>
    <col min="60" max="60" width="2.140625" style="21" customWidth="1"/>
    <col min="61" max="61" width="2.8515625" style="21" customWidth="1"/>
    <col min="62" max="63" width="1.7109375" style="21" customWidth="1"/>
    <col min="64" max="65" width="1.7109375" style="96" customWidth="1"/>
    <col min="66" max="66" width="8.8515625" style="96" customWidth="1"/>
    <col min="67" max="67" width="2.28125" style="96" customWidth="1"/>
    <col min="68" max="68" width="3.140625" style="96" customWidth="1"/>
    <col min="69" max="69" width="1.7109375" style="96" customWidth="1"/>
    <col min="70" max="70" width="2.28125" style="96" customWidth="1"/>
    <col min="71" max="71" width="2.421875" style="96" customWidth="1"/>
    <col min="72" max="73" width="1.7109375" style="96" customWidth="1"/>
    <col min="74" max="74" width="1.7109375" style="21" customWidth="1"/>
    <col min="75" max="81" width="1.7109375" style="38" customWidth="1"/>
    <col min="82" max="16384" width="1.7109375" style="5" customWidth="1"/>
  </cols>
  <sheetData>
    <row r="1" spans="2:81" s="107" customFormat="1" ht="36.75" customHeight="1"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9"/>
      <c r="BX1" s="109"/>
      <c r="BY1" s="109"/>
      <c r="BZ1" s="109"/>
      <c r="CA1" s="109"/>
      <c r="CB1" s="109"/>
      <c r="CC1" s="109"/>
    </row>
    <row r="2" spans="58:81" s="1" customFormat="1" ht="11.25" customHeight="1"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39"/>
      <c r="BX2" s="39"/>
      <c r="BY2" s="39"/>
      <c r="BZ2" s="39"/>
      <c r="CA2" s="39"/>
      <c r="CB2" s="39"/>
      <c r="CC2" s="39"/>
    </row>
    <row r="3" spans="2:44" ht="18">
      <c r="B3" s="124" t="s">
        <v>228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</row>
    <row r="4" spans="7:81" s="104" customFormat="1" ht="12.75" customHeight="1">
      <c r="G4" s="4"/>
      <c r="H4" s="138"/>
      <c r="I4" s="138"/>
      <c r="J4" s="138"/>
      <c r="K4" s="138"/>
      <c r="L4" s="138"/>
      <c r="M4" s="112"/>
      <c r="N4" s="112"/>
      <c r="O4" s="112"/>
      <c r="P4" s="112"/>
      <c r="Q4" s="112"/>
      <c r="R4" s="112"/>
      <c r="S4" s="112"/>
      <c r="T4" s="111"/>
      <c r="U4" s="139"/>
      <c r="V4" s="139"/>
      <c r="W4" s="139"/>
      <c r="X4" s="140"/>
      <c r="Y4" s="140"/>
      <c r="Z4" s="140"/>
      <c r="AA4" s="140"/>
      <c r="AB4" s="140"/>
      <c r="AC4" s="112"/>
      <c r="AD4" s="112"/>
      <c r="AE4" s="112"/>
      <c r="AF4" s="112"/>
      <c r="AG4" s="112"/>
      <c r="AH4" s="112"/>
      <c r="AI4" s="112"/>
      <c r="AJ4" s="112"/>
      <c r="AK4" s="112"/>
      <c r="AL4" s="111"/>
      <c r="AM4" s="140"/>
      <c r="AN4" s="140"/>
      <c r="AO4" s="140"/>
      <c r="AP4" s="140"/>
      <c r="AQ4" s="140"/>
      <c r="AR4" s="112"/>
      <c r="BF4" s="105"/>
      <c r="BG4" s="105"/>
      <c r="BH4" s="105"/>
      <c r="BI4" s="105"/>
      <c r="BJ4" s="105"/>
      <c r="BK4" s="105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05"/>
      <c r="BW4" s="106"/>
      <c r="BX4" s="106"/>
      <c r="BY4" s="106"/>
      <c r="BZ4" s="106"/>
      <c r="CA4" s="106"/>
      <c r="CB4" s="106"/>
      <c r="CC4" s="106"/>
    </row>
    <row r="5" spans="7:81" s="120" customFormat="1" ht="15">
      <c r="G5" s="121" t="s">
        <v>0</v>
      </c>
      <c r="H5" s="269">
        <v>0.5208333333333334</v>
      </c>
      <c r="I5" s="269"/>
      <c r="J5" s="269"/>
      <c r="K5" s="269"/>
      <c r="L5" s="269"/>
      <c r="M5" s="120" t="s">
        <v>1</v>
      </c>
      <c r="Z5" s="121" t="s">
        <v>2</v>
      </c>
      <c r="AA5" s="270">
        <v>1</v>
      </c>
      <c r="AB5" s="270"/>
      <c r="AC5" s="119" t="s">
        <v>23</v>
      </c>
      <c r="AD5" s="264">
        <v>0.008333333333333333</v>
      </c>
      <c r="AE5" s="264"/>
      <c r="AF5" s="264"/>
      <c r="AG5" s="264"/>
      <c r="AH5" s="264"/>
      <c r="AI5" s="120" t="s">
        <v>3</v>
      </c>
      <c r="AT5" s="121" t="s">
        <v>4</v>
      </c>
      <c r="AU5" s="264">
        <v>0.001388888888888889</v>
      </c>
      <c r="AV5" s="264"/>
      <c r="AW5" s="264"/>
      <c r="AX5" s="264"/>
      <c r="AY5" s="264"/>
      <c r="AZ5" s="120" t="s">
        <v>3</v>
      </c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3"/>
      <c r="BX5" s="123"/>
      <c r="BY5" s="123"/>
      <c r="BZ5" s="123"/>
      <c r="CA5" s="123"/>
      <c r="CB5" s="123"/>
      <c r="CC5" s="123"/>
    </row>
    <row r="6" ht="12.75" customHeight="1" thickBot="1"/>
    <row r="7" spans="2:56" ht="13.5" thickBot="1">
      <c r="B7" s="294" t="s">
        <v>11</v>
      </c>
      <c r="C7" s="295"/>
      <c r="D7" s="296" t="s">
        <v>73</v>
      </c>
      <c r="E7" s="297"/>
      <c r="F7" s="297"/>
      <c r="G7" s="297"/>
      <c r="H7" s="297"/>
      <c r="I7" s="298"/>
      <c r="J7" s="195" t="s">
        <v>14</v>
      </c>
      <c r="K7" s="195"/>
      <c r="L7" s="195"/>
      <c r="M7" s="195"/>
      <c r="N7" s="195"/>
      <c r="O7" s="194" t="s">
        <v>75</v>
      </c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6"/>
      <c r="AX7" s="194" t="s">
        <v>18</v>
      </c>
      <c r="AY7" s="195"/>
      <c r="AZ7" s="195"/>
      <c r="BA7" s="195"/>
      <c r="BB7" s="195"/>
      <c r="BC7" s="325"/>
      <c r="BD7" s="326"/>
    </row>
    <row r="8" spans="2:56" ht="18" customHeight="1">
      <c r="B8" s="290">
        <v>49</v>
      </c>
      <c r="C8" s="291"/>
      <c r="D8" s="299">
        <v>1</v>
      </c>
      <c r="E8" s="300"/>
      <c r="F8" s="300"/>
      <c r="G8" s="300"/>
      <c r="H8" s="300"/>
      <c r="I8" s="301"/>
      <c r="J8" s="305">
        <f>$H$5</f>
        <v>0.5208333333333334</v>
      </c>
      <c r="K8" s="306"/>
      <c r="L8" s="306"/>
      <c r="M8" s="306"/>
      <c r="N8" s="307"/>
      <c r="O8" s="311">
        <f>IF(ISBLANK('Grp. A - D'!BA50),"",'Grp. A - D'!$D$63)</f>
      </c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31" t="s">
        <v>17</v>
      </c>
      <c r="AG8" s="227">
        <f>IF(ISBLANK('Grp. E - H'!BA56),"",'Grp. E - H'!$AH$70)</f>
      </c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89"/>
      <c r="AX8" s="322"/>
      <c r="AY8" s="318"/>
      <c r="AZ8" s="318" t="s">
        <v>16</v>
      </c>
      <c r="BA8" s="318"/>
      <c r="BB8" s="319"/>
      <c r="BC8" s="300"/>
      <c r="BD8" s="301"/>
    </row>
    <row r="9" spans="2:56" ht="12" customHeight="1" thickBot="1">
      <c r="B9" s="292"/>
      <c r="C9" s="293"/>
      <c r="D9" s="302"/>
      <c r="E9" s="303"/>
      <c r="F9" s="303"/>
      <c r="G9" s="303"/>
      <c r="H9" s="303"/>
      <c r="I9" s="304"/>
      <c r="J9" s="308"/>
      <c r="K9" s="309"/>
      <c r="L9" s="309"/>
      <c r="M9" s="309"/>
      <c r="N9" s="310"/>
      <c r="O9" s="312" t="s">
        <v>76</v>
      </c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100"/>
      <c r="AG9" s="313" t="s">
        <v>84</v>
      </c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24"/>
      <c r="AX9" s="323"/>
      <c r="AY9" s="320"/>
      <c r="AZ9" s="320"/>
      <c r="BA9" s="320"/>
      <c r="BB9" s="321"/>
      <c r="BC9" s="303"/>
      <c r="BD9" s="304"/>
    </row>
    <row r="10" spans="2:56" ht="18" customHeight="1">
      <c r="B10" s="290">
        <v>50</v>
      </c>
      <c r="C10" s="291"/>
      <c r="D10" s="299">
        <v>2</v>
      </c>
      <c r="E10" s="300"/>
      <c r="F10" s="300"/>
      <c r="G10" s="300"/>
      <c r="H10" s="300"/>
      <c r="I10" s="301"/>
      <c r="J10" s="305">
        <f>$J$8</f>
        <v>0.5208333333333334</v>
      </c>
      <c r="K10" s="306"/>
      <c r="L10" s="306"/>
      <c r="M10" s="306"/>
      <c r="N10" s="307"/>
      <c r="O10" s="311">
        <f>IF(ISBLANK('Grp. A - D'!BA52),"",'Grp. A - D'!$AH$63)</f>
      </c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31" t="s">
        <v>17</v>
      </c>
      <c r="AG10" s="227">
        <f>IF(ISBLANK('Grp. E - H'!BA54),"",'Grp. E - H'!$D$70)</f>
      </c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89"/>
      <c r="AX10" s="322"/>
      <c r="AY10" s="318"/>
      <c r="AZ10" s="318" t="s">
        <v>16</v>
      </c>
      <c r="BA10" s="318"/>
      <c r="BB10" s="319"/>
      <c r="BC10" s="300"/>
      <c r="BD10" s="301"/>
    </row>
    <row r="11" spans="2:56" ht="12" customHeight="1" thickBot="1">
      <c r="B11" s="292"/>
      <c r="C11" s="293"/>
      <c r="D11" s="302"/>
      <c r="E11" s="303"/>
      <c r="F11" s="303"/>
      <c r="G11" s="303"/>
      <c r="H11" s="303"/>
      <c r="I11" s="304"/>
      <c r="J11" s="308"/>
      <c r="K11" s="309"/>
      <c r="L11" s="309"/>
      <c r="M11" s="309"/>
      <c r="N11" s="310"/>
      <c r="O11" s="312" t="s">
        <v>77</v>
      </c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100"/>
      <c r="AG11" s="313" t="s">
        <v>85</v>
      </c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24"/>
      <c r="AX11" s="323"/>
      <c r="AY11" s="320"/>
      <c r="AZ11" s="320"/>
      <c r="BA11" s="320"/>
      <c r="BB11" s="321"/>
      <c r="BC11" s="303"/>
      <c r="BD11" s="304"/>
    </row>
    <row r="12" spans="2:56" ht="18" customHeight="1">
      <c r="B12" s="290">
        <v>51</v>
      </c>
      <c r="C12" s="291"/>
      <c r="D12" s="299">
        <v>3</v>
      </c>
      <c r="E12" s="300"/>
      <c r="F12" s="300"/>
      <c r="G12" s="300"/>
      <c r="H12" s="300"/>
      <c r="I12" s="301"/>
      <c r="J12" s="305">
        <f>$J$8</f>
        <v>0.5208333333333334</v>
      </c>
      <c r="K12" s="306"/>
      <c r="L12" s="306"/>
      <c r="M12" s="306"/>
      <c r="N12" s="307"/>
      <c r="O12" s="311">
        <f>IF(ISBLANK('Grp. A - D'!BA54),"",'Grp. A - D'!$D$69)</f>
      </c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31" t="s">
        <v>17</v>
      </c>
      <c r="AG12" s="227">
        <f>IF(ISBLANK('Grp. E - H'!BA52),"",'Grp. E - H'!$AH$64)</f>
      </c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89"/>
      <c r="AX12" s="322"/>
      <c r="AY12" s="318"/>
      <c r="AZ12" s="318" t="s">
        <v>16</v>
      </c>
      <c r="BA12" s="318"/>
      <c r="BB12" s="319"/>
      <c r="BC12" s="300"/>
      <c r="BD12" s="301"/>
    </row>
    <row r="13" spans="2:56" ht="12" customHeight="1" thickBot="1">
      <c r="B13" s="292"/>
      <c r="C13" s="293"/>
      <c r="D13" s="302"/>
      <c r="E13" s="303"/>
      <c r="F13" s="303"/>
      <c r="G13" s="303"/>
      <c r="H13" s="303"/>
      <c r="I13" s="304"/>
      <c r="J13" s="308"/>
      <c r="K13" s="309"/>
      <c r="L13" s="309"/>
      <c r="M13" s="309"/>
      <c r="N13" s="310"/>
      <c r="O13" s="312" t="s">
        <v>78</v>
      </c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100"/>
      <c r="AG13" s="313" t="s">
        <v>86</v>
      </c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24"/>
      <c r="AX13" s="323"/>
      <c r="AY13" s="320"/>
      <c r="AZ13" s="320"/>
      <c r="BA13" s="320"/>
      <c r="BB13" s="321"/>
      <c r="BC13" s="303"/>
      <c r="BD13" s="304"/>
    </row>
    <row r="14" spans="2:56" ht="18" customHeight="1">
      <c r="B14" s="290">
        <v>52</v>
      </c>
      <c r="C14" s="291"/>
      <c r="D14" s="299">
        <v>4</v>
      </c>
      <c r="E14" s="300"/>
      <c r="F14" s="300"/>
      <c r="G14" s="300"/>
      <c r="H14" s="300"/>
      <c r="I14" s="301"/>
      <c r="J14" s="305">
        <f>$J$8</f>
        <v>0.5208333333333334</v>
      </c>
      <c r="K14" s="306"/>
      <c r="L14" s="306"/>
      <c r="M14" s="306"/>
      <c r="N14" s="307"/>
      <c r="O14" s="311">
        <f>IF(ISBLANK('Grp. A - D'!BA56),"",'Grp. A - D'!$AH$69)</f>
      </c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31" t="s">
        <v>17</v>
      </c>
      <c r="AG14" s="227">
        <f>IF(ISBLANK('Grp. E - H'!BA50),"",'Grp. E - H'!$D$64)</f>
      </c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89"/>
      <c r="AX14" s="322"/>
      <c r="AY14" s="318"/>
      <c r="AZ14" s="318" t="s">
        <v>16</v>
      </c>
      <c r="BA14" s="318"/>
      <c r="BB14" s="319"/>
      <c r="BC14" s="300"/>
      <c r="BD14" s="301"/>
    </row>
    <row r="15" spans="2:56" ht="12" customHeight="1" thickBot="1">
      <c r="B15" s="292"/>
      <c r="C15" s="293"/>
      <c r="D15" s="302"/>
      <c r="E15" s="303"/>
      <c r="F15" s="303"/>
      <c r="G15" s="303"/>
      <c r="H15" s="303"/>
      <c r="I15" s="304"/>
      <c r="J15" s="308"/>
      <c r="K15" s="309"/>
      <c r="L15" s="309"/>
      <c r="M15" s="309"/>
      <c r="N15" s="310"/>
      <c r="O15" s="312" t="s">
        <v>79</v>
      </c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100"/>
      <c r="AG15" s="313" t="s">
        <v>87</v>
      </c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24"/>
      <c r="AX15" s="323"/>
      <c r="AY15" s="320"/>
      <c r="AZ15" s="320"/>
      <c r="BA15" s="320"/>
      <c r="BB15" s="321"/>
      <c r="BC15" s="303"/>
      <c r="BD15" s="304"/>
    </row>
    <row r="16" spans="2:56" ht="18" customHeight="1">
      <c r="B16" s="290">
        <v>53</v>
      </c>
      <c r="C16" s="291"/>
      <c r="D16" s="299">
        <v>1</v>
      </c>
      <c r="E16" s="300"/>
      <c r="F16" s="300"/>
      <c r="G16" s="300"/>
      <c r="H16" s="300"/>
      <c r="I16" s="301"/>
      <c r="J16" s="305">
        <f>$J$14+$AA$5*$AD$5+$AU$5</f>
        <v>0.5305555555555556</v>
      </c>
      <c r="K16" s="306"/>
      <c r="L16" s="306"/>
      <c r="M16" s="306"/>
      <c r="N16" s="307"/>
      <c r="O16" s="311">
        <f>IF(ISBLANK('Grp. E - H'!BA50),"",'Grp. E - H'!$D$63)</f>
      </c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31" t="s">
        <v>17</v>
      </c>
      <c r="AG16" s="227">
        <f>IF(ISBLANK('Grp. A - D'!BA56),"",'Grp. A - D'!$AH$70)</f>
      </c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89"/>
      <c r="AX16" s="322"/>
      <c r="AY16" s="318"/>
      <c r="AZ16" s="318" t="s">
        <v>16</v>
      </c>
      <c r="BA16" s="318"/>
      <c r="BB16" s="319"/>
      <c r="BC16" s="300"/>
      <c r="BD16" s="301"/>
    </row>
    <row r="17" spans="2:56" ht="12" customHeight="1" thickBot="1">
      <c r="B17" s="292"/>
      <c r="C17" s="293"/>
      <c r="D17" s="302"/>
      <c r="E17" s="303"/>
      <c r="F17" s="303"/>
      <c r="G17" s="303"/>
      <c r="H17" s="303"/>
      <c r="I17" s="304"/>
      <c r="J17" s="308"/>
      <c r="K17" s="309"/>
      <c r="L17" s="309"/>
      <c r="M17" s="309"/>
      <c r="N17" s="310"/>
      <c r="O17" s="312" t="s">
        <v>80</v>
      </c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100"/>
      <c r="AG17" s="313" t="s">
        <v>88</v>
      </c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24"/>
      <c r="AX17" s="323"/>
      <c r="AY17" s="320"/>
      <c r="AZ17" s="320"/>
      <c r="BA17" s="320"/>
      <c r="BB17" s="321"/>
      <c r="BC17" s="303"/>
      <c r="BD17" s="304"/>
    </row>
    <row r="18" spans="2:56" ht="18" customHeight="1">
      <c r="B18" s="290">
        <v>54</v>
      </c>
      <c r="C18" s="291"/>
      <c r="D18" s="299">
        <v>2</v>
      </c>
      <c r="E18" s="300"/>
      <c r="F18" s="300"/>
      <c r="G18" s="300"/>
      <c r="H18" s="300"/>
      <c r="I18" s="301"/>
      <c r="J18" s="305">
        <f>$J$16</f>
        <v>0.5305555555555556</v>
      </c>
      <c r="K18" s="306"/>
      <c r="L18" s="306"/>
      <c r="M18" s="306"/>
      <c r="N18" s="307"/>
      <c r="O18" s="311">
        <f>IF(ISBLANK('Grp. E - H'!BA52),"",'Grp. E - H'!$AH$63)</f>
      </c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31" t="s">
        <v>17</v>
      </c>
      <c r="AG18" s="227">
        <f>IF(ISBLANK('Grp. A - D'!BA54),"",'Grp. A - D'!$D$70)</f>
      </c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89"/>
      <c r="AX18" s="322"/>
      <c r="AY18" s="318"/>
      <c r="AZ18" s="318" t="s">
        <v>16</v>
      </c>
      <c r="BA18" s="318"/>
      <c r="BB18" s="319"/>
      <c r="BC18" s="300"/>
      <c r="BD18" s="301"/>
    </row>
    <row r="19" spans="2:56" ht="12" customHeight="1" thickBot="1">
      <c r="B19" s="292"/>
      <c r="C19" s="293"/>
      <c r="D19" s="302"/>
      <c r="E19" s="303"/>
      <c r="F19" s="303"/>
      <c r="G19" s="303"/>
      <c r="H19" s="303"/>
      <c r="I19" s="304"/>
      <c r="J19" s="308"/>
      <c r="K19" s="309"/>
      <c r="L19" s="309"/>
      <c r="M19" s="309"/>
      <c r="N19" s="310"/>
      <c r="O19" s="312" t="s">
        <v>81</v>
      </c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100"/>
      <c r="AG19" s="313" t="s">
        <v>89</v>
      </c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24"/>
      <c r="AX19" s="323"/>
      <c r="AY19" s="320"/>
      <c r="AZ19" s="320"/>
      <c r="BA19" s="320"/>
      <c r="BB19" s="321"/>
      <c r="BC19" s="303"/>
      <c r="BD19" s="304"/>
    </row>
    <row r="20" spans="2:56" ht="18" customHeight="1">
      <c r="B20" s="290">
        <v>55</v>
      </c>
      <c r="C20" s="291"/>
      <c r="D20" s="299">
        <v>3</v>
      </c>
      <c r="E20" s="300"/>
      <c r="F20" s="300"/>
      <c r="G20" s="300"/>
      <c r="H20" s="300"/>
      <c r="I20" s="301"/>
      <c r="J20" s="305">
        <f>$J$16</f>
        <v>0.5305555555555556</v>
      </c>
      <c r="K20" s="306"/>
      <c r="L20" s="306"/>
      <c r="M20" s="306"/>
      <c r="N20" s="307"/>
      <c r="O20" s="311">
        <f>IF(ISBLANK('Grp. E - H'!BA54),"",'Grp. E - H'!$D$69)</f>
      </c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31" t="s">
        <v>17</v>
      </c>
      <c r="AG20" s="227">
        <f>IF(ISBLANK('Grp. A - D'!BA52),"",'Grp. A - D'!$AH$64)</f>
      </c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89"/>
      <c r="AX20" s="322"/>
      <c r="AY20" s="318"/>
      <c r="AZ20" s="318" t="s">
        <v>16</v>
      </c>
      <c r="BA20" s="318"/>
      <c r="BB20" s="319"/>
      <c r="BC20" s="300"/>
      <c r="BD20" s="301"/>
    </row>
    <row r="21" spans="2:56" ht="12" customHeight="1" thickBot="1">
      <c r="B21" s="292"/>
      <c r="C21" s="293"/>
      <c r="D21" s="302"/>
      <c r="E21" s="303"/>
      <c r="F21" s="303"/>
      <c r="G21" s="303"/>
      <c r="H21" s="303"/>
      <c r="I21" s="304"/>
      <c r="J21" s="308"/>
      <c r="K21" s="309"/>
      <c r="L21" s="309"/>
      <c r="M21" s="309"/>
      <c r="N21" s="310"/>
      <c r="O21" s="312" t="s">
        <v>82</v>
      </c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100"/>
      <c r="AG21" s="313" t="s">
        <v>90</v>
      </c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24"/>
      <c r="AX21" s="323"/>
      <c r="AY21" s="320"/>
      <c r="AZ21" s="320"/>
      <c r="BA21" s="320"/>
      <c r="BB21" s="321"/>
      <c r="BC21" s="303"/>
      <c r="BD21" s="304"/>
    </row>
    <row r="22" spans="2:83" ht="18" customHeight="1">
      <c r="B22" s="290">
        <v>56</v>
      </c>
      <c r="C22" s="291"/>
      <c r="D22" s="299">
        <v>4</v>
      </c>
      <c r="E22" s="300"/>
      <c r="F22" s="300"/>
      <c r="G22" s="300"/>
      <c r="H22" s="300"/>
      <c r="I22" s="301"/>
      <c r="J22" s="305">
        <f>$J$20</f>
        <v>0.5305555555555556</v>
      </c>
      <c r="K22" s="306"/>
      <c r="L22" s="306"/>
      <c r="M22" s="306"/>
      <c r="N22" s="307"/>
      <c r="O22" s="311">
        <f>IF(ISBLANK('Grp. E - H'!BA56),"",'Grp. E - H'!$AH$69)</f>
      </c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31" t="s">
        <v>17</v>
      </c>
      <c r="AG22" s="227">
        <f>IF(ISBLANK('Grp. A - D'!BA50),"",'Grp. A - D'!$D$64)</f>
      </c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89"/>
      <c r="AX22" s="322"/>
      <c r="AY22" s="318"/>
      <c r="AZ22" s="318" t="s">
        <v>16</v>
      </c>
      <c r="BA22" s="318"/>
      <c r="BB22" s="319"/>
      <c r="BC22" s="300"/>
      <c r="BD22" s="301"/>
      <c r="BM22"/>
      <c r="BN22" s="70"/>
      <c r="BO22" s="70"/>
      <c r="BP22" s="70"/>
      <c r="BQ22" s="70"/>
      <c r="BR22" s="70"/>
      <c r="BS22" s="70"/>
      <c r="BT22" s="70"/>
      <c r="BU22" s="70"/>
      <c r="BV22" s="5"/>
      <c r="BW22" s="5"/>
      <c r="BX22" s="5"/>
      <c r="BY22"/>
      <c r="BZ22"/>
      <c r="CA22"/>
      <c r="CB22"/>
      <c r="CC22"/>
      <c r="CD22"/>
      <c r="CE22"/>
    </row>
    <row r="23" spans="2:83" ht="12" customHeight="1" thickBot="1">
      <c r="B23" s="292"/>
      <c r="C23" s="293"/>
      <c r="D23" s="302"/>
      <c r="E23" s="303"/>
      <c r="F23" s="303"/>
      <c r="G23" s="303"/>
      <c r="H23" s="303"/>
      <c r="I23" s="304"/>
      <c r="J23" s="308"/>
      <c r="K23" s="309"/>
      <c r="L23" s="309"/>
      <c r="M23" s="309"/>
      <c r="N23" s="310"/>
      <c r="O23" s="312" t="s">
        <v>83</v>
      </c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100"/>
      <c r="AG23" s="313" t="s">
        <v>91</v>
      </c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24"/>
      <c r="AX23" s="323"/>
      <c r="AY23" s="320"/>
      <c r="AZ23" s="320"/>
      <c r="BA23" s="320"/>
      <c r="BB23" s="321"/>
      <c r="BC23" s="303"/>
      <c r="BD23" s="304"/>
      <c r="BM23"/>
      <c r="BN23" s="70"/>
      <c r="BO23" s="70"/>
      <c r="BP23" s="70"/>
      <c r="BQ23" s="70"/>
      <c r="BR23" s="70"/>
      <c r="BS23" s="70"/>
      <c r="BT23" s="70"/>
      <c r="BU23" s="70"/>
      <c r="BV23" s="5"/>
      <c r="BW23" s="5"/>
      <c r="BX23" s="5"/>
      <c r="BY23"/>
      <c r="BZ23"/>
      <c r="CA23"/>
      <c r="CB23"/>
      <c r="CC23"/>
      <c r="CD23"/>
      <c r="CE23"/>
    </row>
    <row r="24" spans="2:83" ht="12" customHeight="1" thickBot="1">
      <c r="B24" s="34"/>
      <c r="C24" s="97"/>
      <c r="D24" s="97"/>
      <c r="E24" s="97"/>
      <c r="F24" s="97"/>
      <c r="G24" s="97"/>
      <c r="H24" s="97"/>
      <c r="I24" s="97"/>
      <c r="J24" s="99"/>
      <c r="K24" s="99"/>
      <c r="L24" s="99"/>
      <c r="M24" s="99"/>
      <c r="N24" s="99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0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1"/>
      <c r="AY24" s="102"/>
      <c r="AZ24" s="102"/>
      <c r="BA24" s="102"/>
      <c r="BB24" s="102"/>
      <c r="BC24" s="97"/>
      <c r="BD24" s="98"/>
      <c r="BM24"/>
      <c r="BN24" s="70"/>
      <c r="BO24" s="70"/>
      <c r="BP24" s="70"/>
      <c r="BQ24" s="70"/>
      <c r="BR24" s="70"/>
      <c r="BS24" s="70"/>
      <c r="BT24" s="70"/>
      <c r="BU24" s="70"/>
      <c r="BV24" s="5"/>
      <c r="BW24" s="5"/>
      <c r="BX24" s="5"/>
      <c r="BY24"/>
      <c r="BZ24"/>
      <c r="CA24"/>
      <c r="CB24"/>
      <c r="CC24"/>
      <c r="CD24"/>
      <c r="CE24"/>
    </row>
    <row r="25" spans="2:56" ht="13.5" thickBot="1">
      <c r="B25" s="294" t="s">
        <v>11</v>
      </c>
      <c r="C25" s="295"/>
      <c r="D25" s="296" t="s">
        <v>73</v>
      </c>
      <c r="E25" s="297"/>
      <c r="F25" s="297"/>
      <c r="G25" s="297"/>
      <c r="H25" s="297"/>
      <c r="I25" s="298"/>
      <c r="J25" s="195" t="s">
        <v>14</v>
      </c>
      <c r="K25" s="195"/>
      <c r="L25" s="195"/>
      <c r="M25" s="195"/>
      <c r="N25" s="195"/>
      <c r="O25" s="194" t="s">
        <v>74</v>
      </c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6"/>
      <c r="AX25" s="194" t="s">
        <v>18</v>
      </c>
      <c r="AY25" s="195"/>
      <c r="AZ25" s="195"/>
      <c r="BA25" s="195"/>
      <c r="BB25" s="195"/>
      <c r="BC25" s="325"/>
      <c r="BD25" s="326"/>
    </row>
    <row r="26" spans="2:56" ht="18" customHeight="1">
      <c r="B26" s="290">
        <v>57</v>
      </c>
      <c r="C26" s="291"/>
      <c r="D26" s="299">
        <v>1</v>
      </c>
      <c r="E26" s="300"/>
      <c r="F26" s="300"/>
      <c r="G26" s="300"/>
      <c r="H26" s="300"/>
      <c r="I26" s="301"/>
      <c r="J26" s="305">
        <f>$J$22+$AA$5*$AD$5+$AU$5</f>
        <v>0.5402777777777777</v>
      </c>
      <c r="K26" s="306"/>
      <c r="L26" s="306"/>
      <c r="M26" s="306"/>
      <c r="N26" s="307"/>
      <c r="O26" s="311">
        <f>IF(ISBLANK('Grp. A - D'!BA50),"",'Grp. A - D'!$D$61)</f>
      </c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31" t="s">
        <v>17</v>
      </c>
      <c r="AG26" s="227">
        <f>IF(ISBLANK('Grp. E - H'!BA56),"",'Grp. E - H'!$AH$68)</f>
      </c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89"/>
      <c r="AX26" s="322"/>
      <c r="AY26" s="318"/>
      <c r="AZ26" s="318" t="s">
        <v>16</v>
      </c>
      <c r="BA26" s="318"/>
      <c r="BB26" s="319"/>
      <c r="BC26" s="300"/>
      <c r="BD26" s="301"/>
    </row>
    <row r="27" spans="2:56" ht="12" customHeight="1" thickBot="1">
      <c r="B27" s="292"/>
      <c r="C27" s="293"/>
      <c r="D27" s="302"/>
      <c r="E27" s="303"/>
      <c r="F27" s="303"/>
      <c r="G27" s="303"/>
      <c r="H27" s="303"/>
      <c r="I27" s="304"/>
      <c r="J27" s="308"/>
      <c r="K27" s="309"/>
      <c r="L27" s="309"/>
      <c r="M27" s="309"/>
      <c r="N27" s="310"/>
      <c r="O27" s="312" t="s">
        <v>32</v>
      </c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100"/>
      <c r="AG27" s="313" t="s">
        <v>50</v>
      </c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24"/>
      <c r="AX27" s="323"/>
      <c r="AY27" s="320"/>
      <c r="AZ27" s="320"/>
      <c r="BA27" s="320"/>
      <c r="BB27" s="321"/>
      <c r="BC27" s="303"/>
      <c r="BD27" s="304"/>
    </row>
    <row r="28" spans="2:56" ht="18" customHeight="1">
      <c r="B28" s="290">
        <v>58</v>
      </c>
      <c r="C28" s="291"/>
      <c r="D28" s="299">
        <v>2</v>
      </c>
      <c r="E28" s="300"/>
      <c r="F28" s="300"/>
      <c r="G28" s="300"/>
      <c r="H28" s="300"/>
      <c r="I28" s="301"/>
      <c r="J28" s="305">
        <f>$J$26</f>
        <v>0.5402777777777777</v>
      </c>
      <c r="K28" s="306"/>
      <c r="L28" s="306"/>
      <c r="M28" s="306"/>
      <c r="N28" s="307"/>
      <c r="O28" s="311">
        <f>IF(ISBLANK('Grp. A - D'!BA52),"",'Grp. A - D'!$AH$61)</f>
      </c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31" t="s">
        <v>17</v>
      </c>
      <c r="AG28" s="227">
        <f>IF(ISBLANK('Grp. E - H'!BA54),"",'Grp. E - H'!$D$68)</f>
      </c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89"/>
      <c r="AX28" s="322"/>
      <c r="AY28" s="318"/>
      <c r="AZ28" s="318" t="s">
        <v>16</v>
      </c>
      <c r="BA28" s="318"/>
      <c r="BB28" s="319"/>
      <c r="BC28" s="300"/>
      <c r="BD28" s="301"/>
    </row>
    <row r="29" spans="2:56" ht="12" customHeight="1" thickBot="1">
      <c r="B29" s="292"/>
      <c r="C29" s="293"/>
      <c r="D29" s="302"/>
      <c r="E29" s="303"/>
      <c r="F29" s="303"/>
      <c r="G29" s="303"/>
      <c r="H29" s="303"/>
      <c r="I29" s="304"/>
      <c r="J29" s="308"/>
      <c r="K29" s="309"/>
      <c r="L29" s="309"/>
      <c r="M29" s="309"/>
      <c r="N29" s="310"/>
      <c r="O29" s="312" t="s">
        <v>37</v>
      </c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100"/>
      <c r="AG29" s="313" t="s">
        <v>51</v>
      </c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24"/>
      <c r="AX29" s="323"/>
      <c r="AY29" s="320"/>
      <c r="AZ29" s="320"/>
      <c r="BA29" s="320"/>
      <c r="BB29" s="321"/>
      <c r="BC29" s="303"/>
      <c r="BD29" s="304"/>
    </row>
    <row r="30" spans="2:56" ht="18" customHeight="1">
      <c r="B30" s="290">
        <v>59</v>
      </c>
      <c r="C30" s="291"/>
      <c r="D30" s="299">
        <v>3</v>
      </c>
      <c r="E30" s="300"/>
      <c r="F30" s="300"/>
      <c r="G30" s="300"/>
      <c r="H30" s="300"/>
      <c r="I30" s="301"/>
      <c r="J30" s="305">
        <f>$J$26</f>
        <v>0.5402777777777777</v>
      </c>
      <c r="K30" s="306"/>
      <c r="L30" s="306"/>
      <c r="M30" s="306"/>
      <c r="N30" s="307"/>
      <c r="O30" s="311">
        <f>IF(ISBLANK('Grp. A - D'!BA54),"",'Grp. A - D'!$D$67)</f>
      </c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31" t="s">
        <v>17</v>
      </c>
      <c r="AG30" s="227">
        <f>IF(ISBLANK('Grp. E - H'!BA52),"",'Grp. E - H'!$AH$62)</f>
      </c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89"/>
      <c r="AX30" s="322"/>
      <c r="AY30" s="318"/>
      <c r="AZ30" s="318" t="s">
        <v>16</v>
      </c>
      <c r="BA30" s="318"/>
      <c r="BB30" s="319"/>
      <c r="BC30" s="300"/>
      <c r="BD30" s="301"/>
    </row>
    <row r="31" spans="2:56" ht="12" customHeight="1" thickBot="1">
      <c r="B31" s="292"/>
      <c r="C31" s="293"/>
      <c r="D31" s="302"/>
      <c r="E31" s="303"/>
      <c r="F31" s="303"/>
      <c r="G31" s="303"/>
      <c r="H31" s="303"/>
      <c r="I31" s="304"/>
      <c r="J31" s="308"/>
      <c r="K31" s="309"/>
      <c r="L31" s="309"/>
      <c r="M31" s="309"/>
      <c r="N31" s="310"/>
      <c r="O31" s="312" t="s">
        <v>34</v>
      </c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100"/>
      <c r="AG31" s="313" t="s">
        <v>52</v>
      </c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24"/>
      <c r="AX31" s="323"/>
      <c r="AY31" s="320"/>
      <c r="AZ31" s="320"/>
      <c r="BA31" s="320"/>
      <c r="BB31" s="321"/>
      <c r="BC31" s="303"/>
      <c r="BD31" s="304"/>
    </row>
    <row r="32" spans="2:56" ht="18" customHeight="1">
      <c r="B32" s="290">
        <v>60</v>
      </c>
      <c r="C32" s="291"/>
      <c r="D32" s="299">
        <v>4</v>
      </c>
      <c r="E32" s="300"/>
      <c r="F32" s="300"/>
      <c r="G32" s="300"/>
      <c r="H32" s="300"/>
      <c r="I32" s="301"/>
      <c r="J32" s="305">
        <f>$J$26</f>
        <v>0.5402777777777777</v>
      </c>
      <c r="K32" s="306"/>
      <c r="L32" s="306"/>
      <c r="M32" s="306"/>
      <c r="N32" s="307"/>
      <c r="O32" s="311">
        <f>IF(ISBLANK('Grp. A - D'!BA56),"",'Grp. A - D'!$AH$67)</f>
      </c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31" t="s">
        <v>17</v>
      </c>
      <c r="AG32" s="227">
        <f>IF(ISBLANK('Grp. E - H'!BA50),"",'Grp. E - H'!$D$62)</f>
      </c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89"/>
      <c r="AX32" s="322"/>
      <c r="AY32" s="318"/>
      <c r="AZ32" s="318" t="s">
        <v>16</v>
      </c>
      <c r="BA32" s="318"/>
      <c r="BB32" s="319"/>
      <c r="BC32" s="300"/>
      <c r="BD32" s="301"/>
    </row>
    <row r="33" spans="2:56" ht="12" customHeight="1" thickBot="1">
      <c r="B33" s="292"/>
      <c r="C33" s="293"/>
      <c r="D33" s="302"/>
      <c r="E33" s="303"/>
      <c r="F33" s="303"/>
      <c r="G33" s="303"/>
      <c r="H33" s="303"/>
      <c r="I33" s="304"/>
      <c r="J33" s="308"/>
      <c r="K33" s="309"/>
      <c r="L33" s="309"/>
      <c r="M33" s="309"/>
      <c r="N33" s="310"/>
      <c r="O33" s="312" t="s">
        <v>39</v>
      </c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100"/>
      <c r="AG33" s="313" t="s">
        <v>53</v>
      </c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24"/>
      <c r="AX33" s="323"/>
      <c r="AY33" s="320"/>
      <c r="AZ33" s="320"/>
      <c r="BA33" s="320"/>
      <c r="BB33" s="321"/>
      <c r="BC33" s="303"/>
      <c r="BD33" s="304"/>
    </row>
    <row r="34" spans="2:56" ht="18" customHeight="1">
      <c r="B34" s="290">
        <v>61</v>
      </c>
      <c r="C34" s="291"/>
      <c r="D34" s="299">
        <v>1</v>
      </c>
      <c r="E34" s="300"/>
      <c r="F34" s="300"/>
      <c r="G34" s="300"/>
      <c r="H34" s="300"/>
      <c r="I34" s="301"/>
      <c r="J34" s="305">
        <f>$J$32+$AA$5*$AD$5+$AU$5</f>
        <v>0.5499999999999999</v>
      </c>
      <c r="K34" s="306"/>
      <c r="L34" s="306"/>
      <c r="M34" s="306"/>
      <c r="N34" s="307"/>
      <c r="O34" s="311">
        <f>IF(ISBLANK('Grp. E - H'!BA50),"",'Grp. E - H'!$D$61)</f>
      </c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31" t="s">
        <v>17</v>
      </c>
      <c r="AG34" s="227">
        <f>IF(ISBLANK('Grp. A - D'!BA56),"",'Grp. A - D'!$AH$68)</f>
      </c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89"/>
      <c r="AX34" s="322"/>
      <c r="AY34" s="318"/>
      <c r="AZ34" s="318" t="s">
        <v>16</v>
      </c>
      <c r="BA34" s="318"/>
      <c r="BB34" s="319"/>
      <c r="BC34" s="300"/>
      <c r="BD34" s="301"/>
    </row>
    <row r="35" spans="2:56" ht="12" customHeight="1" thickBot="1">
      <c r="B35" s="292"/>
      <c r="C35" s="293"/>
      <c r="D35" s="302"/>
      <c r="E35" s="303"/>
      <c r="F35" s="303"/>
      <c r="G35" s="303"/>
      <c r="H35" s="303"/>
      <c r="I35" s="304"/>
      <c r="J35" s="308"/>
      <c r="K35" s="309"/>
      <c r="L35" s="309"/>
      <c r="M35" s="309"/>
      <c r="N35" s="310"/>
      <c r="O35" s="312" t="s">
        <v>54</v>
      </c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100"/>
      <c r="AG35" s="313" t="s">
        <v>35</v>
      </c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24"/>
      <c r="AX35" s="323"/>
      <c r="AY35" s="320"/>
      <c r="AZ35" s="320"/>
      <c r="BA35" s="320"/>
      <c r="BB35" s="321"/>
      <c r="BC35" s="303"/>
      <c r="BD35" s="304"/>
    </row>
    <row r="36" spans="2:56" ht="18" customHeight="1">
      <c r="B36" s="290">
        <v>62</v>
      </c>
      <c r="C36" s="291"/>
      <c r="D36" s="299">
        <v>2</v>
      </c>
      <c r="E36" s="300"/>
      <c r="F36" s="300"/>
      <c r="G36" s="300"/>
      <c r="H36" s="300"/>
      <c r="I36" s="301"/>
      <c r="J36" s="305">
        <f>$J$34</f>
        <v>0.5499999999999999</v>
      </c>
      <c r="K36" s="306"/>
      <c r="L36" s="306"/>
      <c r="M36" s="306"/>
      <c r="N36" s="307"/>
      <c r="O36" s="311">
        <f>IF(ISBLANK('Grp. E - H'!BA52),"",'Grp. E - H'!$AH$61)</f>
      </c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31" t="s">
        <v>17</v>
      </c>
      <c r="AG36" s="227">
        <f>IF(ISBLANK('Grp. A - D'!BA54),"",'Grp. A - D'!$D$68)</f>
      </c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89"/>
      <c r="AX36" s="322"/>
      <c r="AY36" s="318"/>
      <c r="AZ36" s="318" t="s">
        <v>16</v>
      </c>
      <c r="BA36" s="318"/>
      <c r="BB36" s="319"/>
      <c r="BC36" s="300"/>
      <c r="BD36" s="301"/>
    </row>
    <row r="37" spans="2:56" ht="12" customHeight="1" thickBot="1">
      <c r="B37" s="292"/>
      <c r="C37" s="293"/>
      <c r="D37" s="302"/>
      <c r="E37" s="303"/>
      <c r="F37" s="303"/>
      <c r="G37" s="303"/>
      <c r="H37" s="303"/>
      <c r="I37" s="304"/>
      <c r="J37" s="308"/>
      <c r="K37" s="309"/>
      <c r="L37" s="309"/>
      <c r="M37" s="309"/>
      <c r="N37" s="310"/>
      <c r="O37" s="312" t="s">
        <v>55</v>
      </c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100"/>
      <c r="AG37" s="313" t="s">
        <v>38</v>
      </c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24"/>
      <c r="AX37" s="323"/>
      <c r="AY37" s="320"/>
      <c r="AZ37" s="320"/>
      <c r="BA37" s="320"/>
      <c r="BB37" s="321"/>
      <c r="BC37" s="303"/>
      <c r="BD37" s="304"/>
    </row>
    <row r="38" spans="2:56" ht="18" customHeight="1">
      <c r="B38" s="290">
        <v>63</v>
      </c>
      <c r="C38" s="291"/>
      <c r="D38" s="299">
        <v>3</v>
      </c>
      <c r="E38" s="300"/>
      <c r="F38" s="300"/>
      <c r="G38" s="300"/>
      <c r="H38" s="300"/>
      <c r="I38" s="301"/>
      <c r="J38" s="305">
        <f>$J$34</f>
        <v>0.5499999999999999</v>
      </c>
      <c r="K38" s="306"/>
      <c r="L38" s="306"/>
      <c r="M38" s="306"/>
      <c r="N38" s="307"/>
      <c r="O38" s="311">
        <f>IF(ISBLANK('Grp. E - H'!BA54),"",'Grp. E - H'!$D$67)</f>
      </c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31" t="s">
        <v>17</v>
      </c>
      <c r="AG38" s="227">
        <f>IF(ISBLANK('Grp. A - D'!BA52),"",'Grp. A - D'!$AH$62)</f>
      </c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89"/>
      <c r="AX38" s="322"/>
      <c r="AY38" s="318"/>
      <c r="AZ38" s="318" t="s">
        <v>16</v>
      </c>
      <c r="BA38" s="318"/>
      <c r="BB38" s="319"/>
      <c r="BC38" s="300"/>
      <c r="BD38" s="301"/>
    </row>
    <row r="39" spans="2:56" ht="12" customHeight="1" thickBot="1">
      <c r="B39" s="292"/>
      <c r="C39" s="293"/>
      <c r="D39" s="302"/>
      <c r="E39" s="303"/>
      <c r="F39" s="303"/>
      <c r="G39" s="303"/>
      <c r="H39" s="303"/>
      <c r="I39" s="304"/>
      <c r="J39" s="308"/>
      <c r="K39" s="309"/>
      <c r="L39" s="309"/>
      <c r="M39" s="309"/>
      <c r="N39" s="310"/>
      <c r="O39" s="312" t="s">
        <v>56</v>
      </c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100"/>
      <c r="AG39" s="313" t="s">
        <v>33</v>
      </c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24"/>
      <c r="AX39" s="323"/>
      <c r="AY39" s="320"/>
      <c r="AZ39" s="320"/>
      <c r="BA39" s="320"/>
      <c r="BB39" s="321"/>
      <c r="BC39" s="303"/>
      <c r="BD39" s="304"/>
    </row>
    <row r="40" spans="2:83" ht="18" customHeight="1">
      <c r="B40" s="290">
        <v>64</v>
      </c>
      <c r="C40" s="291"/>
      <c r="D40" s="299">
        <v>4</v>
      </c>
      <c r="E40" s="300"/>
      <c r="F40" s="300"/>
      <c r="G40" s="300"/>
      <c r="H40" s="300"/>
      <c r="I40" s="301"/>
      <c r="J40" s="305">
        <f>$J$34</f>
        <v>0.5499999999999999</v>
      </c>
      <c r="K40" s="306"/>
      <c r="L40" s="306"/>
      <c r="M40" s="306"/>
      <c r="N40" s="307"/>
      <c r="O40" s="311">
        <f>IF(ISBLANK('Grp. E - H'!BA56),"",'Grp. E - H'!$AH$67)</f>
      </c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31" t="s">
        <v>17</v>
      </c>
      <c r="AG40" s="227">
        <f>IF(ISBLANK('Grp. A - D'!BA50),"",'Grp. A - D'!$D$62)</f>
      </c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89"/>
      <c r="AX40" s="322"/>
      <c r="AY40" s="318"/>
      <c r="AZ40" s="318" t="s">
        <v>16</v>
      </c>
      <c r="BA40" s="318"/>
      <c r="BB40" s="319"/>
      <c r="BC40" s="300"/>
      <c r="BD40" s="301"/>
      <c r="BM40"/>
      <c r="BN40" s="70"/>
      <c r="BO40" s="70"/>
      <c r="BP40" s="70"/>
      <c r="BQ40" s="70"/>
      <c r="BR40" s="70"/>
      <c r="BS40" s="70"/>
      <c r="BT40" s="70"/>
      <c r="BU40" s="70"/>
      <c r="BV40" s="5"/>
      <c r="BW40" s="5"/>
      <c r="BX40" s="5"/>
      <c r="BY40"/>
      <c r="BZ40"/>
      <c r="CA40"/>
      <c r="CB40"/>
      <c r="CC40"/>
      <c r="CD40"/>
      <c r="CE40"/>
    </row>
    <row r="41" spans="2:83" ht="12" customHeight="1" thickBot="1">
      <c r="B41" s="292"/>
      <c r="C41" s="293"/>
      <c r="D41" s="302"/>
      <c r="E41" s="303"/>
      <c r="F41" s="303"/>
      <c r="G41" s="303"/>
      <c r="H41" s="303"/>
      <c r="I41" s="304"/>
      <c r="J41" s="308"/>
      <c r="K41" s="309"/>
      <c r="L41" s="309"/>
      <c r="M41" s="309"/>
      <c r="N41" s="310"/>
      <c r="O41" s="312" t="s">
        <v>57</v>
      </c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100"/>
      <c r="AG41" s="313" t="s">
        <v>36</v>
      </c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24"/>
      <c r="AX41" s="323"/>
      <c r="AY41" s="320"/>
      <c r="AZ41" s="320"/>
      <c r="BA41" s="320"/>
      <c r="BB41" s="321"/>
      <c r="BC41" s="303"/>
      <c r="BD41" s="304"/>
      <c r="BM41"/>
      <c r="BN41" s="70"/>
      <c r="BO41" s="70"/>
      <c r="BP41" s="70"/>
      <c r="BQ41" s="70"/>
      <c r="BR41" s="70"/>
      <c r="BS41" s="70"/>
      <c r="BT41" s="70"/>
      <c r="BU41" s="70"/>
      <c r="BV41" s="5"/>
      <c r="BW41" s="5"/>
      <c r="BX41" s="5"/>
      <c r="BY41"/>
      <c r="BZ41"/>
      <c r="CA41"/>
      <c r="CB41"/>
      <c r="CC41"/>
      <c r="CD41"/>
      <c r="CE41"/>
    </row>
    <row r="42" spans="2:83" ht="12" customHeight="1">
      <c r="B42" s="151"/>
      <c r="C42" s="151"/>
      <c r="D42" s="151"/>
      <c r="E42" s="151"/>
      <c r="F42" s="151"/>
      <c r="G42" s="151"/>
      <c r="H42" s="151"/>
      <c r="I42" s="151"/>
      <c r="J42" s="152"/>
      <c r="K42" s="152"/>
      <c r="L42" s="152"/>
      <c r="M42" s="152"/>
      <c r="N42" s="152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50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53"/>
      <c r="AY42" s="153"/>
      <c r="AZ42" s="153"/>
      <c r="BA42" s="153"/>
      <c r="BB42" s="153"/>
      <c r="BC42" s="151"/>
      <c r="BD42" s="151"/>
      <c r="BM42"/>
      <c r="BN42" s="70"/>
      <c r="BO42" s="70"/>
      <c r="BP42" s="70"/>
      <c r="BQ42" s="70"/>
      <c r="BR42" s="70"/>
      <c r="BS42" s="70"/>
      <c r="BT42" s="70"/>
      <c r="BU42" s="70"/>
      <c r="BV42" s="5"/>
      <c r="BW42" s="5"/>
      <c r="BX42" s="5"/>
      <c r="BY42"/>
      <c r="BZ42"/>
      <c r="CA42"/>
      <c r="CB42"/>
      <c r="CC42"/>
      <c r="CD42"/>
      <c r="CE42"/>
    </row>
    <row r="43" spans="2:83" ht="171.75" customHeight="1">
      <c r="B43" s="34"/>
      <c r="C43" s="34"/>
      <c r="D43" s="34"/>
      <c r="E43" s="34"/>
      <c r="F43" s="34"/>
      <c r="G43" s="34"/>
      <c r="H43" s="34"/>
      <c r="I43" s="34"/>
      <c r="J43" s="155"/>
      <c r="K43" s="155"/>
      <c r="L43" s="155"/>
      <c r="M43" s="155"/>
      <c r="N43" s="155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7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37"/>
      <c r="AY43" s="37"/>
      <c r="AZ43" s="37"/>
      <c r="BA43" s="37"/>
      <c r="BB43" s="37"/>
      <c r="BC43" s="34"/>
      <c r="BD43" s="34"/>
      <c r="BM43"/>
      <c r="BN43" s="70"/>
      <c r="BO43" s="70"/>
      <c r="BP43" s="70"/>
      <c r="BQ43" s="70"/>
      <c r="BR43" s="70"/>
      <c r="BS43" s="70"/>
      <c r="BT43" s="70"/>
      <c r="BU43" s="70"/>
      <c r="BV43" s="5"/>
      <c r="BW43" s="5"/>
      <c r="BX43" s="5"/>
      <c r="BY43"/>
      <c r="BZ43"/>
      <c r="CA43"/>
      <c r="CB43"/>
      <c r="CC43"/>
      <c r="CD43"/>
      <c r="CE43"/>
    </row>
    <row r="44" spans="2:44" ht="18">
      <c r="B44" s="124" t="s">
        <v>229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</row>
    <row r="45" spans="7:81" s="104" customFormat="1" ht="12.75" customHeight="1" thickBot="1">
      <c r="G45" s="4"/>
      <c r="H45" s="138"/>
      <c r="I45" s="138"/>
      <c r="J45" s="138"/>
      <c r="K45" s="138"/>
      <c r="L45" s="138"/>
      <c r="M45" s="112"/>
      <c r="N45" s="112"/>
      <c r="O45" s="112"/>
      <c r="P45" s="112"/>
      <c r="Q45" s="112"/>
      <c r="R45" s="112"/>
      <c r="S45" s="112"/>
      <c r="T45" s="111"/>
      <c r="U45" s="139"/>
      <c r="V45" s="139"/>
      <c r="W45" s="139"/>
      <c r="X45" s="140"/>
      <c r="Y45" s="140"/>
      <c r="Z45" s="140"/>
      <c r="AA45" s="140"/>
      <c r="AB45" s="140"/>
      <c r="AC45" s="112"/>
      <c r="AD45" s="112"/>
      <c r="AE45" s="112"/>
      <c r="AF45" s="112"/>
      <c r="AG45" s="112"/>
      <c r="AH45" s="112"/>
      <c r="AI45" s="112"/>
      <c r="AJ45" s="112"/>
      <c r="AK45" s="112"/>
      <c r="AL45" s="111"/>
      <c r="AM45" s="140"/>
      <c r="AN45" s="140"/>
      <c r="AO45" s="140"/>
      <c r="AP45" s="140"/>
      <c r="AQ45" s="140"/>
      <c r="AR45" s="112"/>
      <c r="BF45" s="105"/>
      <c r="BG45" s="105"/>
      <c r="BH45" s="105"/>
      <c r="BI45" s="105"/>
      <c r="BJ45" s="105"/>
      <c r="BK45" s="105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05"/>
      <c r="BW45" s="106"/>
      <c r="BX45" s="106"/>
      <c r="BY45" s="106"/>
      <c r="BZ45" s="106"/>
      <c r="CA45" s="106"/>
      <c r="CB45" s="106"/>
      <c r="CC45" s="106"/>
    </row>
    <row r="46" spans="2:56" ht="13.5" thickBot="1">
      <c r="B46" s="294" t="s">
        <v>11</v>
      </c>
      <c r="C46" s="295"/>
      <c r="D46" s="296" t="s">
        <v>73</v>
      </c>
      <c r="E46" s="297"/>
      <c r="F46" s="297"/>
      <c r="G46" s="297"/>
      <c r="H46" s="297"/>
      <c r="I46" s="298"/>
      <c r="J46" s="195" t="s">
        <v>14</v>
      </c>
      <c r="K46" s="195"/>
      <c r="L46" s="195"/>
      <c r="M46" s="195"/>
      <c r="N46" s="195"/>
      <c r="O46" s="194" t="s">
        <v>92</v>
      </c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6"/>
      <c r="AX46" s="194" t="s">
        <v>18</v>
      </c>
      <c r="AY46" s="195"/>
      <c r="AZ46" s="195"/>
      <c r="BA46" s="195"/>
      <c r="BB46" s="195"/>
      <c r="BC46" s="325"/>
      <c r="BD46" s="326"/>
    </row>
    <row r="47" spans="2:56" ht="18" customHeight="1">
      <c r="B47" s="290">
        <v>65</v>
      </c>
      <c r="C47" s="291"/>
      <c r="D47" s="299">
        <v>1</v>
      </c>
      <c r="E47" s="300"/>
      <c r="F47" s="300"/>
      <c r="G47" s="300"/>
      <c r="H47" s="300"/>
      <c r="I47" s="301"/>
      <c r="J47" s="305">
        <f>$J$34+$AA$5*$AD$5+$AU$5</f>
        <v>0.5597222222222221</v>
      </c>
      <c r="K47" s="306"/>
      <c r="L47" s="306"/>
      <c r="M47" s="306"/>
      <c r="N47" s="307"/>
      <c r="O47" s="329">
        <f>IF(ISBLANK($BA$8),"",IF($AX$8&lt;$BA$8,$O$8,$AG$8))</f>
      </c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1" t="s">
        <v>17</v>
      </c>
      <c r="AG47" s="330">
        <f>IF(ISBLANK($BA$10),"",IF($AX$10&lt;$BA$10,$O$10,$AG$10))</f>
      </c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1"/>
      <c r="AX47" s="322"/>
      <c r="AY47" s="318"/>
      <c r="AZ47" s="318" t="s">
        <v>16</v>
      </c>
      <c r="BA47" s="318"/>
      <c r="BB47" s="319"/>
      <c r="BC47" s="300"/>
      <c r="BD47" s="301"/>
    </row>
    <row r="48" spans="2:56" ht="12" customHeight="1" thickBot="1">
      <c r="B48" s="292"/>
      <c r="C48" s="293"/>
      <c r="D48" s="302"/>
      <c r="E48" s="303"/>
      <c r="F48" s="303"/>
      <c r="G48" s="303"/>
      <c r="H48" s="303"/>
      <c r="I48" s="304"/>
      <c r="J48" s="308"/>
      <c r="K48" s="309"/>
      <c r="L48" s="309"/>
      <c r="M48" s="309"/>
      <c r="N48" s="310"/>
      <c r="O48" s="312" t="s">
        <v>96</v>
      </c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100"/>
      <c r="AG48" s="313" t="s">
        <v>100</v>
      </c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  <c r="AW48" s="324"/>
      <c r="AX48" s="323"/>
      <c r="AY48" s="320"/>
      <c r="AZ48" s="320"/>
      <c r="BA48" s="320"/>
      <c r="BB48" s="321"/>
      <c r="BC48" s="303"/>
      <c r="BD48" s="304"/>
    </row>
    <row r="49" spans="2:56" ht="18" customHeight="1">
      <c r="B49" s="290">
        <v>66</v>
      </c>
      <c r="C49" s="291"/>
      <c r="D49" s="299">
        <v>2</v>
      </c>
      <c r="E49" s="300"/>
      <c r="F49" s="300"/>
      <c r="G49" s="300"/>
      <c r="H49" s="300"/>
      <c r="I49" s="301"/>
      <c r="J49" s="305">
        <f>$J$47</f>
        <v>0.5597222222222221</v>
      </c>
      <c r="K49" s="306"/>
      <c r="L49" s="306"/>
      <c r="M49" s="306"/>
      <c r="N49" s="307"/>
      <c r="O49" s="329">
        <f>IF(ISBLANK($BA$12),"",IF($AX$12&lt;$BA$12,$O$12,$AG$12))</f>
      </c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1" t="s">
        <v>17</v>
      </c>
      <c r="AG49" s="330">
        <f>IF(ISBLANK($BA$14),"",IF($AX$14&lt;$BA$14,$O$14,$AG$14))</f>
      </c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1"/>
      <c r="AX49" s="322"/>
      <c r="AY49" s="318"/>
      <c r="AZ49" s="318" t="s">
        <v>16</v>
      </c>
      <c r="BA49" s="318"/>
      <c r="BB49" s="319"/>
      <c r="BC49" s="300"/>
      <c r="BD49" s="301"/>
    </row>
    <row r="50" spans="2:56" ht="12" customHeight="1" thickBot="1">
      <c r="B50" s="292"/>
      <c r="C50" s="293"/>
      <c r="D50" s="302"/>
      <c r="E50" s="303"/>
      <c r="F50" s="303"/>
      <c r="G50" s="303"/>
      <c r="H50" s="303"/>
      <c r="I50" s="304"/>
      <c r="J50" s="308"/>
      <c r="K50" s="309"/>
      <c r="L50" s="309"/>
      <c r="M50" s="309"/>
      <c r="N50" s="310"/>
      <c r="O50" s="312" t="s">
        <v>97</v>
      </c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100"/>
      <c r="AG50" s="313" t="s">
        <v>101</v>
      </c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24"/>
      <c r="AX50" s="323"/>
      <c r="AY50" s="320"/>
      <c r="AZ50" s="320"/>
      <c r="BA50" s="320"/>
      <c r="BB50" s="321"/>
      <c r="BC50" s="303"/>
      <c r="BD50" s="304"/>
    </row>
    <row r="51" spans="2:56" ht="18" customHeight="1">
      <c r="B51" s="290">
        <v>67</v>
      </c>
      <c r="C51" s="291"/>
      <c r="D51" s="299">
        <v>3</v>
      </c>
      <c r="E51" s="300"/>
      <c r="F51" s="300"/>
      <c r="G51" s="300"/>
      <c r="H51" s="300"/>
      <c r="I51" s="301"/>
      <c r="J51" s="305">
        <f>$J$47</f>
        <v>0.5597222222222221</v>
      </c>
      <c r="K51" s="306"/>
      <c r="L51" s="306"/>
      <c r="M51" s="306"/>
      <c r="N51" s="307"/>
      <c r="O51" s="329">
        <f>IF(ISBLANK($BA$16),"",IF($AX$16&lt;$BA$16,$O$16,$AG$16))</f>
      </c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1" t="s">
        <v>17</v>
      </c>
      <c r="AG51" s="330">
        <f>IF(ISBLANK($BA$18),"",IF($AX$18&lt;$BA$18,$O$18,$AG$18))</f>
      </c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1"/>
      <c r="AX51" s="322"/>
      <c r="AY51" s="318"/>
      <c r="AZ51" s="318" t="s">
        <v>16</v>
      </c>
      <c r="BA51" s="318"/>
      <c r="BB51" s="319"/>
      <c r="BC51" s="300"/>
      <c r="BD51" s="301"/>
    </row>
    <row r="52" spans="2:56" ht="12" customHeight="1" thickBot="1">
      <c r="B52" s="292"/>
      <c r="C52" s="293"/>
      <c r="D52" s="302"/>
      <c r="E52" s="303"/>
      <c r="F52" s="303"/>
      <c r="G52" s="303"/>
      <c r="H52" s="303"/>
      <c r="I52" s="304"/>
      <c r="J52" s="308"/>
      <c r="K52" s="309"/>
      <c r="L52" s="309"/>
      <c r="M52" s="309"/>
      <c r="N52" s="310"/>
      <c r="O52" s="312" t="s">
        <v>98</v>
      </c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100"/>
      <c r="AG52" s="313" t="s">
        <v>102</v>
      </c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24"/>
      <c r="AX52" s="323"/>
      <c r="AY52" s="320"/>
      <c r="AZ52" s="320"/>
      <c r="BA52" s="320"/>
      <c r="BB52" s="321"/>
      <c r="BC52" s="303"/>
      <c r="BD52" s="304"/>
    </row>
    <row r="53" spans="2:56" ht="18" customHeight="1">
      <c r="B53" s="290">
        <v>68</v>
      </c>
      <c r="C53" s="291"/>
      <c r="D53" s="299">
        <v>4</v>
      </c>
      <c r="E53" s="300"/>
      <c r="F53" s="300"/>
      <c r="G53" s="300"/>
      <c r="H53" s="300"/>
      <c r="I53" s="301"/>
      <c r="J53" s="305">
        <f>$J$47</f>
        <v>0.5597222222222221</v>
      </c>
      <c r="K53" s="306"/>
      <c r="L53" s="306"/>
      <c r="M53" s="306"/>
      <c r="N53" s="307"/>
      <c r="O53" s="329">
        <f>IF(ISBLANK($BA$20),"",IF($AX$20&lt;$BA$20,$O$20,$AG$20))</f>
      </c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1" t="s">
        <v>17</v>
      </c>
      <c r="AG53" s="330">
        <f>IF(ISBLANK($BA$22),"",IF($AX$22&lt;$BA$22,$O$22,$AG$22))</f>
      </c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1"/>
      <c r="AX53" s="322"/>
      <c r="AY53" s="318"/>
      <c r="AZ53" s="318" t="s">
        <v>16</v>
      </c>
      <c r="BA53" s="318"/>
      <c r="BB53" s="319"/>
      <c r="BC53" s="300"/>
      <c r="BD53" s="301"/>
    </row>
    <row r="54" spans="2:56" ht="12" customHeight="1" thickBot="1">
      <c r="B54" s="292"/>
      <c r="C54" s="293"/>
      <c r="D54" s="302"/>
      <c r="E54" s="303"/>
      <c r="F54" s="303"/>
      <c r="G54" s="303"/>
      <c r="H54" s="303"/>
      <c r="I54" s="304"/>
      <c r="J54" s="308"/>
      <c r="K54" s="309"/>
      <c r="L54" s="309"/>
      <c r="M54" s="309"/>
      <c r="N54" s="310"/>
      <c r="O54" s="312" t="s">
        <v>99</v>
      </c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100"/>
      <c r="AG54" s="313" t="s">
        <v>103</v>
      </c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24"/>
      <c r="AX54" s="323"/>
      <c r="AY54" s="320"/>
      <c r="AZ54" s="320"/>
      <c r="BA54" s="320"/>
      <c r="BB54" s="321"/>
      <c r="BC54" s="303"/>
      <c r="BD54" s="304"/>
    </row>
    <row r="55" ht="12" customHeight="1" thickBot="1"/>
    <row r="56" spans="2:56" ht="13.5" collapsed="1" thickBot="1">
      <c r="B56" s="294" t="s">
        <v>11</v>
      </c>
      <c r="C56" s="295"/>
      <c r="D56" s="296" t="s">
        <v>73</v>
      </c>
      <c r="E56" s="297"/>
      <c r="F56" s="297"/>
      <c r="G56" s="297"/>
      <c r="H56" s="297"/>
      <c r="I56" s="298"/>
      <c r="J56" s="195" t="s">
        <v>14</v>
      </c>
      <c r="K56" s="195"/>
      <c r="L56" s="195"/>
      <c r="M56" s="195"/>
      <c r="N56" s="195"/>
      <c r="O56" s="194" t="s">
        <v>95</v>
      </c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6"/>
      <c r="AX56" s="194" t="s">
        <v>18</v>
      </c>
      <c r="AY56" s="195"/>
      <c r="AZ56" s="195"/>
      <c r="BA56" s="195"/>
      <c r="BB56" s="195"/>
      <c r="BC56" s="325"/>
      <c r="BD56" s="326"/>
    </row>
    <row r="57" spans="2:56" ht="18" customHeight="1">
      <c r="B57" s="290">
        <v>69</v>
      </c>
      <c r="C57" s="291"/>
      <c r="D57" s="299">
        <v>1</v>
      </c>
      <c r="E57" s="300"/>
      <c r="F57" s="300"/>
      <c r="G57" s="300"/>
      <c r="H57" s="300"/>
      <c r="I57" s="301"/>
      <c r="J57" s="305">
        <f>$J$53+$AA$5*$AD$5+$AU$5</f>
        <v>0.5694444444444443</v>
      </c>
      <c r="K57" s="306"/>
      <c r="L57" s="306"/>
      <c r="M57" s="306"/>
      <c r="N57" s="307"/>
      <c r="O57" s="311">
        <f>IF(ISBLANK($BA$8),"",IF($AX$8&lt;$BA$8,$AG$8,$O$8))</f>
      </c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31" t="s">
        <v>17</v>
      </c>
      <c r="AG57" s="227">
        <f>IF(ISBLANK($BA$10),"",IF($AX$10&lt;$BA$10,$AG$10,$O$10))</f>
      </c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89"/>
      <c r="AX57" s="322"/>
      <c r="AY57" s="318"/>
      <c r="AZ57" s="318" t="s">
        <v>16</v>
      </c>
      <c r="BA57" s="318"/>
      <c r="BB57" s="319"/>
      <c r="BC57" s="300"/>
      <c r="BD57" s="301"/>
    </row>
    <row r="58" spans="2:56" ht="12" customHeight="1" thickBot="1">
      <c r="B58" s="292"/>
      <c r="C58" s="293"/>
      <c r="D58" s="302"/>
      <c r="E58" s="303"/>
      <c r="F58" s="303"/>
      <c r="G58" s="303"/>
      <c r="H58" s="303"/>
      <c r="I58" s="304"/>
      <c r="J58" s="308"/>
      <c r="K58" s="309"/>
      <c r="L58" s="309"/>
      <c r="M58" s="309"/>
      <c r="N58" s="310"/>
      <c r="O58" s="312" t="s">
        <v>58</v>
      </c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100"/>
      <c r="AG58" s="313" t="s">
        <v>59</v>
      </c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24"/>
      <c r="AX58" s="323"/>
      <c r="AY58" s="320"/>
      <c r="AZ58" s="320"/>
      <c r="BA58" s="320"/>
      <c r="BB58" s="321"/>
      <c r="BC58" s="303"/>
      <c r="BD58" s="304"/>
    </row>
    <row r="59" spans="2:56" ht="18" customHeight="1">
      <c r="B59" s="290">
        <v>70</v>
      </c>
      <c r="C59" s="291"/>
      <c r="D59" s="299">
        <v>2</v>
      </c>
      <c r="E59" s="300"/>
      <c r="F59" s="300"/>
      <c r="G59" s="300"/>
      <c r="H59" s="300"/>
      <c r="I59" s="301"/>
      <c r="J59" s="305">
        <f>$J$57</f>
        <v>0.5694444444444443</v>
      </c>
      <c r="K59" s="306"/>
      <c r="L59" s="306"/>
      <c r="M59" s="306"/>
      <c r="N59" s="307"/>
      <c r="O59" s="311">
        <f>IF(ISBLANK($BA$12),"",IF($AX$12&lt;$BA$12,$AG$12,$O$12))</f>
      </c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31" t="s">
        <v>17</v>
      </c>
      <c r="AG59" s="227">
        <f>IF(ISBLANK($BA$14),"",IF($AX$14&lt;$BA$14,$AG$14,$O$14))</f>
      </c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89"/>
      <c r="AX59" s="322"/>
      <c r="AY59" s="318"/>
      <c r="AZ59" s="318" t="s">
        <v>16</v>
      </c>
      <c r="BA59" s="318"/>
      <c r="BB59" s="319"/>
      <c r="BC59" s="300"/>
      <c r="BD59" s="301"/>
    </row>
    <row r="60" spans="2:56" ht="12" customHeight="1" thickBot="1">
      <c r="B60" s="292"/>
      <c r="C60" s="293"/>
      <c r="D60" s="302"/>
      <c r="E60" s="303"/>
      <c r="F60" s="303"/>
      <c r="G60" s="303"/>
      <c r="H60" s="303"/>
      <c r="I60" s="304"/>
      <c r="J60" s="308"/>
      <c r="K60" s="309"/>
      <c r="L60" s="309"/>
      <c r="M60" s="309"/>
      <c r="N60" s="310"/>
      <c r="O60" s="312" t="s">
        <v>60</v>
      </c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100"/>
      <c r="AG60" s="313" t="s">
        <v>61</v>
      </c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24"/>
      <c r="AX60" s="323"/>
      <c r="AY60" s="320"/>
      <c r="AZ60" s="320"/>
      <c r="BA60" s="320"/>
      <c r="BB60" s="321"/>
      <c r="BC60" s="303"/>
      <c r="BD60" s="304"/>
    </row>
    <row r="61" spans="2:56" ht="18" customHeight="1">
      <c r="B61" s="290">
        <v>71</v>
      </c>
      <c r="C61" s="291"/>
      <c r="D61" s="299">
        <v>3</v>
      </c>
      <c r="E61" s="300"/>
      <c r="F61" s="300"/>
      <c r="G61" s="300"/>
      <c r="H61" s="300"/>
      <c r="I61" s="301"/>
      <c r="J61" s="305">
        <f>$J$57</f>
        <v>0.5694444444444443</v>
      </c>
      <c r="K61" s="306"/>
      <c r="L61" s="306"/>
      <c r="M61" s="306"/>
      <c r="N61" s="307"/>
      <c r="O61" s="311">
        <f>IF(ISBLANK($BA$16),"",IF($AX$16&lt;$BA$16,$AG$16,$O$16))</f>
      </c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31" t="s">
        <v>17</v>
      </c>
      <c r="AG61" s="227">
        <f>IF(ISBLANK($BA$18),"",IF($AX$18&lt;$BA$18,$AG$18,$O$18))</f>
      </c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89"/>
      <c r="AX61" s="322"/>
      <c r="AY61" s="318"/>
      <c r="AZ61" s="318" t="s">
        <v>16</v>
      </c>
      <c r="BA61" s="318"/>
      <c r="BB61" s="319"/>
      <c r="BC61" s="300"/>
      <c r="BD61" s="301"/>
    </row>
    <row r="62" spans="2:56" ht="12" customHeight="1" thickBot="1">
      <c r="B62" s="292"/>
      <c r="C62" s="293"/>
      <c r="D62" s="302"/>
      <c r="E62" s="303"/>
      <c r="F62" s="303"/>
      <c r="G62" s="303"/>
      <c r="H62" s="303"/>
      <c r="I62" s="304"/>
      <c r="J62" s="308"/>
      <c r="K62" s="309"/>
      <c r="L62" s="309"/>
      <c r="M62" s="309"/>
      <c r="N62" s="310"/>
      <c r="O62" s="312" t="s">
        <v>62</v>
      </c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100"/>
      <c r="AG62" s="313" t="s">
        <v>63</v>
      </c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24"/>
      <c r="AX62" s="323"/>
      <c r="AY62" s="320"/>
      <c r="AZ62" s="320"/>
      <c r="BA62" s="320"/>
      <c r="BB62" s="321"/>
      <c r="BC62" s="303"/>
      <c r="BD62" s="304"/>
    </row>
    <row r="63" spans="2:56" ht="18" customHeight="1">
      <c r="B63" s="290">
        <v>72</v>
      </c>
      <c r="C63" s="291"/>
      <c r="D63" s="299">
        <v>4</v>
      </c>
      <c r="E63" s="300"/>
      <c r="F63" s="300"/>
      <c r="G63" s="300"/>
      <c r="H63" s="300"/>
      <c r="I63" s="301"/>
      <c r="J63" s="305">
        <f>$J$57</f>
        <v>0.5694444444444443</v>
      </c>
      <c r="K63" s="306"/>
      <c r="L63" s="306"/>
      <c r="M63" s="306"/>
      <c r="N63" s="307"/>
      <c r="O63" s="311">
        <f>IF(ISBLANK($BA$20),"",IF($AX$20&lt;$BA$20,$AG$20,$O$20))</f>
      </c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31" t="s">
        <v>17</v>
      </c>
      <c r="AG63" s="227">
        <f>IF(ISBLANK($BA$22),"",IF($AX$22&lt;$BA$22,$AG$22,$O$22))</f>
      </c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89"/>
      <c r="AX63" s="322"/>
      <c r="AY63" s="318"/>
      <c r="AZ63" s="318" t="s">
        <v>16</v>
      </c>
      <c r="BA63" s="318"/>
      <c r="BB63" s="319"/>
      <c r="BC63" s="300"/>
      <c r="BD63" s="301"/>
    </row>
    <row r="64" spans="2:56" ht="12" customHeight="1" thickBot="1">
      <c r="B64" s="292"/>
      <c r="C64" s="293"/>
      <c r="D64" s="302"/>
      <c r="E64" s="303"/>
      <c r="F64" s="303"/>
      <c r="G64" s="303"/>
      <c r="H64" s="303"/>
      <c r="I64" s="304"/>
      <c r="J64" s="308"/>
      <c r="K64" s="309"/>
      <c r="L64" s="309"/>
      <c r="M64" s="309"/>
      <c r="N64" s="310"/>
      <c r="O64" s="312" t="s">
        <v>64</v>
      </c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100"/>
      <c r="AG64" s="313" t="s">
        <v>65</v>
      </c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3"/>
      <c r="AT64" s="313"/>
      <c r="AU64" s="313"/>
      <c r="AV64" s="313"/>
      <c r="AW64" s="324"/>
      <c r="AX64" s="323"/>
      <c r="AY64" s="320"/>
      <c r="AZ64" s="320"/>
      <c r="BA64" s="320"/>
      <c r="BB64" s="321"/>
      <c r="BC64" s="303"/>
      <c r="BD64" s="304"/>
    </row>
    <row r="65" ht="12" customHeight="1" thickBot="1"/>
    <row r="66" spans="2:56" ht="13.5" thickBot="1">
      <c r="B66" s="294" t="s">
        <v>11</v>
      </c>
      <c r="C66" s="295"/>
      <c r="D66" s="296" t="s">
        <v>73</v>
      </c>
      <c r="E66" s="297"/>
      <c r="F66" s="297"/>
      <c r="G66" s="297"/>
      <c r="H66" s="297"/>
      <c r="I66" s="298"/>
      <c r="J66" s="195" t="s">
        <v>14</v>
      </c>
      <c r="K66" s="195"/>
      <c r="L66" s="195"/>
      <c r="M66" s="195"/>
      <c r="N66" s="195"/>
      <c r="O66" s="194" t="s">
        <v>104</v>
      </c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6"/>
      <c r="AX66" s="194" t="s">
        <v>18</v>
      </c>
      <c r="AY66" s="195"/>
      <c r="AZ66" s="195"/>
      <c r="BA66" s="195"/>
      <c r="BB66" s="195"/>
      <c r="BC66" s="325"/>
      <c r="BD66" s="326"/>
    </row>
    <row r="67" spans="2:56" ht="18" customHeight="1">
      <c r="B67" s="290">
        <v>73</v>
      </c>
      <c r="C67" s="291"/>
      <c r="D67" s="299">
        <v>1</v>
      </c>
      <c r="E67" s="300"/>
      <c r="F67" s="300"/>
      <c r="G67" s="300"/>
      <c r="H67" s="300"/>
      <c r="I67" s="301"/>
      <c r="J67" s="305">
        <f>$J$57+$AA$5*$AD$5+$AU$5</f>
        <v>0.5791666666666665</v>
      </c>
      <c r="K67" s="306"/>
      <c r="L67" s="306"/>
      <c r="M67" s="306"/>
      <c r="N67" s="307"/>
      <c r="O67" s="311">
        <f>IF(ISBLANK($BA$26),"",IF($AX$26&lt;$BA$26,$O$26,$AG$26))</f>
      </c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31" t="s">
        <v>17</v>
      </c>
      <c r="AG67" s="227">
        <f>IF(ISBLANK($BA$28),"",IF($AX$28&lt;$BA$28,$O$28,$AG$28))</f>
      </c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89"/>
      <c r="AX67" s="322"/>
      <c r="AY67" s="318"/>
      <c r="AZ67" s="318" t="s">
        <v>16</v>
      </c>
      <c r="BA67" s="318"/>
      <c r="BB67" s="319"/>
      <c r="BC67" s="300"/>
      <c r="BD67" s="301"/>
    </row>
    <row r="68" spans="2:56" ht="12" customHeight="1" thickBot="1">
      <c r="B68" s="292"/>
      <c r="C68" s="293"/>
      <c r="D68" s="302"/>
      <c r="E68" s="303"/>
      <c r="F68" s="303"/>
      <c r="G68" s="303"/>
      <c r="H68" s="303"/>
      <c r="I68" s="304"/>
      <c r="J68" s="308"/>
      <c r="K68" s="309"/>
      <c r="L68" s="309"/>
      <c r="M68" s="309"/>
      <c r="N68" s="310"/>
      <c r="O68" s="312" t="s">
        <v>106</v>
      </c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100"/>
      <c r="AG68" s="313" t="s">
        <v>107</v>
      </c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13"/>
      <c r="AS68" s="313"/>
      <c r="AT68" s="313"/>
      <c r="AU68" s="313"/>
      <c r="AV68" s="313"/>
      <c r="AW68" s="324"/>
      <c r="AX68" s="323"/>
      <c r="AY68" s="320"/>
      <c r="AZ68" s="320"/>
      <c r="BA68" s="320"/>
      <c r="BB68" s="321"/>
      <c r="BC68" s="303"/>
      <c r="BD68" s="304"/>
    </row>
    <row r="69" spans="2:56" ht="18" customHeight="1">
      <c r="B69" s="290">
        <v>74</v>
      </c>
      <c r="C69" s="291"/>
      <c r="D69" s="299">
        <v>2</v>
      </c>
      <c r="E69" s="300"/>
      <c r="F69" s="300"/>
      <c r="G69" s="300"/>
      <c r="H69" s="300"/>
      <c r="I69" s="301"/>
      <c r="J69" s="305">
        <f>$J$67</f>
        <v>0.5791666666666665</v>
      </c>
      <c r="K69" s="306"/>
      <c r="L69" s="306"/>
      <c r="M69" s="306"/>
      <c r="N69" s="307"/>
      <c r="O69" s="311">
        <f>IF(ISBLANK($BA$30),"",IF($AX$30&lt;$BA$30,$O$30,$AG$30))</f>
      </c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31" t="s">
        <v>17</v>
      </c>
      <c r="AG69" s="227">
        <f>IF(ISBLANK($BA$32),"",IF($AX$32&lt;$BA$32,$O$32,$AG$32))</f>
      </c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89"/>
      <c r="AX69" s="322"/>
      <c r="AY69" s="318"/>
      <c r="AZ69" s="318" t="s">
        <v>16</v>
      </c>
      <c r="BA69" s="318"/>
      <c r="BB69" s="319"/>
      <c r="BC69" s="300"/>
      <c r="BD69" s="301"/>
    </row>
    <row r="70" spans="2:56" ht="12" customHeight="1" thickBot="1">
      <c r="B70" s="292"/>
      <c r="C70" s="293"/>
      <c r="D70" s="302"/>
      <c r="E70" s="303"/>
      <c r="F70" s="303"/>
      <c r="G70" s="303"/>
      <c r="H70" s="303"/>
      <c r="I70" s="304"/>
      <c r="J70" s="308"/>
      <c r="K70" s="309"/>
      <c r="L70" s="309"/>
      <c r="M70" s="309"/>
      <c r="N70" s="310"/>
      <c r="O70" s="312" t="s">
        <v>108</v>
      </c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100"/>
      <c r="AG70" s="313" t="s">
        <v>109</v>
      </c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24"/>
      <c r="AX70" s="323"/>
      <c r="AY70" s="320"/>
      <c r="AZ70" s="320"/>
      <c r="BA70" s="320"/>
      <c r="BB70" s="321"/>
      <c r="BC70" s="303"/>
      <c r="BD70" s="304"/>
    </row>
    <row r="71" spans="2:56" ht="18" customHeight="1">
      <c r="B71" s="290">
        <v>75</v>
      </c>
      <c r="C71" s="291"/>
      <c r="D71" s="299">
        <v>3</v>
      </c>
      <c r="E71" s="300"/>
      <c r="F71" s="300"/>
      <c r="G71" s="300"/>
      <c r="H71" s="300"/>
      <c r="I71" s="301"/>
      <c r="J71" s="305">
        <f>$J$67</f>
        <v>0.5791666666666665</v>
      </c>
      <c r="K71" s="306"/>
      <c r="L71" s="306"/>
      <c r="M71" s="306"/>
      <c r="N71" s="307"/>
      <c r="O71" s="311">
        <f>IF(ISBLANK($BA$34),"",IF($AX$34&lt;$BA$34,$O$34,$AG$34))</f>
      </c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31" t="s">
        <v>17</v>
      </c>
      <c r="AG71" s="227">
        <f>IF(ISBLANK($BA$36),"",IF($AX$36&lt;$BA$36,$O$36,$AG$36))</f>
      </c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89"/>
      <c r="AX71" s="322"/>
      <c r="AY71" s="318"/>
      <c r="AZ71" s="318" t="s">
        <v>16</v>
      </c>
      <c r="BA71" s="318"/>
      <c r="BB71" s="319"/>
      <c r="BC71" s="300"/>
      <c r="BD71" s="301"/>
    </row>
    <row r="72" spans="2:56" ht="12" customHeight="1" thickBot="1">
      <c r="B72" s="292"/>
      <c r="C72" s="293"/>
      <c r="D72" s="302"/>
      <c r="E72" s="303"/>
      <c r="F72" s="303"/>
      <c r="G72" s="303"/>
      <c r="H72" s="303"/>
      <c r="I72" s="304"/>
      <c r="J72" s="308"/>
      <c r="K72" s="309"/>
      <c r="L72" s="309"/>
      <c r="M72" s="309"/>
      <c r="N72" s="310"/>
      <c r="O72" s="312" t="s">
        <v>110</v>
      </c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100"/>
      <c r="AG72" s="313" t="s">
        <v>111</v>
      </c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24"/>
      <c r="AX72" s="323"/>
      <c r="AY72" s="320"/>
      <c r="AZ72" s="320"/>
      <c r="BA72" s="320"/>
      <c r="BB72" s="321"/>
      <c r="BC72" s="303"/>
      <c r="BD72" s="304"/>
    </row>
    <row r="73" spans="2:56" ht="18" customHeight="1">
      <c r="B73" s="290">
        <v>76</v>
      </c>
      <c r="C73" s="291"/>
      <c r="D73" s="299">
        <v>4</v>
      </c>
      <c r="E73" s="300"/>
      <c r="F73" s="300"/>
      <c r="G73" s="300"/>
      <c r="H73" s="300"/>
      <c r="I73" s="301"/>
      <c r="J73" s="305">
        <f>$J$67</f>
        <v>0.5791666666666665</v>
      </c>
      <c r="K73" s="306"/>
      <c r="L73" s="306"/>
      <c r="M73" s="306"/>
      <c r="N73" s="307"/>
      <c r="O73" s="311">
        <f>IF(ISBLANK($BA$38),"",IF($AX$38&lt;$BA$38,$O$38,$AG$38))</f>
      </c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31" t="s">
        <v>17</v>
      </c>
      <c r="AG73" s="227">
        <f>IF(ISBLANK($BA$40),"",IF($AX$40&lt;$BA$40,$O$40,$AG$40))</f>
      </c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89"/>
      <c r="AX73" s="322"/>
      <c r="AY73" s="318"/>
      <c r="AZ73" s="318" t="s">
        <v>16</v>
      </c>
      <c r="BA73" s="318"/>
      <c r="BB73" s="319"/>
      <c r="BC73" s="300"/>
      <c r="BD73" s="301"/>
    </row>
    <row r="74" spans="2:56" ht="12" customHeight="1" thickBot="1">
      <c r="B74" s="292"/>
      <c r="C74" s="293"/>
      <c r="D74" s="302"/>
      <c r="E74" s="303"/>
      <c r="F74" s="303"/>
      <c r="G74" s="303"/>
      <c r="H74" s="303"/>
      <c r="I74" s="304"/>
      <c r="J74" s="308"/>
      <c r="K74" s="309"/>
      <c r="L74" s="309"/>
      <c r="M74" s="309"/>
      <c r="N74" s="310"/>
      <c r="O74" s="312" t="s">
        <v>112</v>
      </c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100"/>
      <c r="AG74" s="313" t="s">
        <v>113</v>
      </c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24"/>
      <c r="AX74" s="323"/>
      <c r="AY74" s="320"/>
      <c r="AZ74" s="320"/>
      <c r="BA74" s="320"/>
      <c r="BB74" s="321"/>
      <c r="BC74" s="303"/>
      <c r="BD74" s="304"/>
    </row>
    <row r="75" ht="12" customHeight="1" thickBot="1"/>
    <row r="76" spans="2:56" ht="13.5" thickBot="1">
      <c r="B76" s="294" t="s">
        <v>11</v>
      </c>
      <c r="C76" s="295"/>
      <c r="D76" s="296" t="s">
        <v>73</v>
      </c>
      <c r="E76" s="297"/>
      <c r="F76" s="297"/>
      <c r="G76" s="297"/>
      <c r="H76" s="297"/>
      <c r="I76" s="298"/>
      <c r="J76" s="195" t="s">
        <v>14</v>
      </c>
      <c r="K76" s="195"/>
      <c r="L76" s="195"/>
      <c r="M76" s="195"/>
      <c r="N76" s="195"/>
      <c r="O76" s="194" t="s">
        <v>105</v>
      </c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6"/>
      <c r="AX76" s="194" t="s">
        <v>18</v>
      </c>
      <c r="AY76" s="195"/>
      <c r="AZ76" s="195"/>
      <c r="BA76" s="195"/>
      <c r="BB76" s="195"/>
      <c r="BC76" s="325"/>
      <c r="BD76" s="326"/>
    </row>
    <row r="77" spans="2:56" ht="18" customHeight="1">
      <c r="B77" s="290">
        <v>77</v>
      </c>
      <c r="C77" s="291"/>
      <c r="D77" s="299">
        <v>1</v>
      </c>
      <c r="E77" s="300"/>
      <c r="F77" s="300"/>
      <c r="G77" s="300"/>
      <c r="H77" s="300"/>
      <c r="I77" s="301"/>
      <c r="J77" s="305">
        <f>$J$67+$AA$5*$AD$5+$AU$5</f>
        <v>0.5888888888888887</v>
      </c>
      <c r="K77" s="306"/>
      <c r="L77" s="306"/>
      <c r="M77" s="306"/>
      <c r="N77" s="307"/>
      <c r="O77" s="311">
        <f>IF(ISBLANK($BA$26),"",IF($AX$26&lt;$BA$26,$AG$26,$O$26))</f>
      </c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31" t="s">
        <v>17</v>
      </c>
      <c r="AG77" s="227">
        <f>IF(ISBLANK($BA$28),"",IF($AX$28&lt;$BA$28,$AG$28,$O$28))</f>
      </c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89"/>
      <c r="AX77" s="322"/>
      <c r="AY77" s="318"/>
      <c r="AZ77" s="318" t="s">
        <v>16</v>
      </c>
      <c r="BA77" s="318"/>
      <c r="BB77" s="319"/>
      <c r="BC77" s="300"/>
      <c r="BD77" s="301"/>
    </row>
    <row r="78" spans="2:56" ht="12" customHeight="1" thickBot="1">
      <c r="B78" s="292"/>
      <c r="C78" s="293"/>
      <c r="D78" s="302"/>
      <c r="E78" s="303"/>
      <c r="F78" s="303"/>
      <c r="G78" s="303"/>
      <c r="H78" s="303"/>
      <c r="I78" s="304"/>
      <c r="J78" s="308"/>
      <c r="K78" s="309"/>
      <c r="L78" s="309"/>
      <c r="M78" s="309"/>
      <c r="N78" s="310"/>
      <c r="O78" s="312" t="s">
        <v>66</v>
      </c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100"/>
      <c r="AG78" s="313" t="s">
        <v>67</v>
      </c>
      <c r="AH78" s="313"/>
      <c r="AI78" s="313"/>
      <c r="AJ78" s="313"/>
      <c r="AK78" s="313"/>
      <c r="AL78" s="313"/>
      <c r="AM78" s="313"/>
      <c r="AN78" s="313"/>
      <c r="AO78" s="313"/>
      <c r="AP78" s="313"/>
      <c r="AQ78" s="313"/>
      <c r="AR78" s="313"/>
      <c r="AS78" s="313"/>
      <c r="AT78" s="313"/>
      <c r="AU78" s="313"/>
      <c r="AV78" s="313"/>
      <c r="AW78" s="324"/>
      <c r="AX78" s="323"/>
      <c r="AY78" s="320"/>
      <c r="AZ78" s="320"/>
      <c r="BA78" s="320"/>
      <c r="BB78" s="321"/>
      <c r="BC78" s="303"/>
      <c r="BD78" s="304"/>
    </row>
    <row r="79" spans="2:56" ht="18" customHeight="1">
      <c r="B79" s="290">
        <v>78</v>
      </c>
      <c r="C79" s="291"/>
      <c r="D79" s="299">
        <v>2</v>
      </c>
      <c r="E79" s="300"/>
      <c r="F79" s="300"/>
      <c r="G79" s="300"/>
      <c r="H79" s="300"/>
      <c r="I79" s="301"/>
      <c r="J79" s="305">
        <f>$J$77</f>
        <v>0.5888888888888887</v>
      </c>
      <c r="K79" s="306"/>
      <c r="L79" s="306"/>
      <c r="M79" s="306"/>
      <c r="N79" s="307"/>
      <c r="O79" s="311">
        <f>IF(ISBLANK($BA$30),"",IF($AX$30&lt;$BA$30,$AG$30,$O$30))</f>
      </c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31" t="s">
        <v>17</v>
      </c>
      <c r="AG79" s="227">
        <f>IF(ISBLANK($BA$32),"",IF($AX$32&lt;$BA$32,$AG$32,$O$32))</f>
      </c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89"/>
      <c r="AX79" s="322"/>
      <c r="AY79" s="318"/>
      <c r="AZ79" s="318" t="s">
        <v>16</v>
      </c>
      <c r="BA79" s="318"/>
      <c r="BB79" s="319"/>
      <c r="BC79" s="300"/>
      <c r="BD79" s="301"/>
    </row>
    <row r="80" spans="2:56" ht="12" customHeight="1" thickBot="1">
      <c r="B80" s="292"/>
      <c r="C80" s="293"/>
      <c r="D80" s="302"/>
      <c r="E80" s="303"/>
      <c r="F80" s="303"/>
      <c r="G80" s="303"/>
      <c r="H80" s="303"/>
      <c r="I80" s="304"/>
      <c r="J80" s="308"/>
      <c r="K80" s="309"/>
      <c r="L80" s="309"/>
      <c r="M80" s="309"/>
      <c r="N80" s="310"/>
      <c r="O80" s="312" t="s">
        <v>68</v>
      </c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100"/>
      <c r="AG80" s="313" t="s">
        <v>69</v>
      </c>
      <c r="AH80" s="313"/>
      <c r="AI80" s="313"/>
      <c r="AJ80" s="313"/>
      <c r="AK80" s="313"/>
      <c r="AL80" s="313"/>
      <c r="AM80" s="313"/>
      <c r="AN80" s="313"/>
      <c r="AO80" s="313"/>
      <c r="AP80" s="313"/>
      <c r="AQ80" s="313"/>
      <c r="AR80" s="313"/>
      <c r="AS80" s="313"/>
      <c r="AT80" s="313"/>
      <c r="AU80" s="313"/>
      <c r="AV80" s="313"/>
      <c r="AW80" s="324"/>
      <c r="AX80" s="323"/>
      <c r="AY80" s="320"/>
      <c r="AZ80" s="320"/>
      <c r="BA80" s="320"/>
      <c r="BB80" s="321"/>
      <c r="BC80" s="303"/>
      <c r="BD80" s="304"/>
    </row>
    <row r="81" spans="2:56" ht="18" customHeight="1">
      <c r="B81" s="290">
        <v>79</v>
      </c>
      <c r="C81" s="291"/>
      <c r="D81" s="299">
        <v>3</v>
      </c>
      <c r="E81" s="300"/>
      <c r="F81" s="300"/>
      <c r="G81" s="300"/>
      <c r="H81" s="300"/>
      <c r="I81" s="301"/>
      <c r="J81" s="305">
        <f>$J$77</f>
        <v>0.5888888888888887</v>
      </c>
      <c r="K81" s="306"/>
      <c r="L81" s="306"/>
      <c r="M81" s="306"/>
      <c r="N81" s="307"/>
      <c r="O81" s="311">
        <f>IF(ISBLANK($BA$34),"",IF($AX$34&lt;$BA$34,$AG$34,$O$34))</f>
      </c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31" t="s">
        <v>17</v>
      </c>
      <c r="AG81" s="227">
        <f>IF(ISBLANK($BA$36),"",IF($AX$36&lt;$BA$36,$AG$36,$O$36))</f>
      </c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89"/>
      <c r="AX81" s="322"/>
      <c r="AY81" s="318"/>
      <c r="AZ81" s="318" t="s">
        <v>16</v>
      </c>
      <c r="BA81" s="318"/>
      <c r="BB81" s="319"/>
      <c r="BC81" s="300"/>
      <c r="BD81" s="301"/>
    </row>
    <row r="82" spans="2:56" ht="12" customHeight="1" thickBot="1">
      <c r="B82" s="292"/>
      <c r="C82" s="293"/>
      <c r="D82" s="302"/>
      <c r="E82" s="303"/>
      <c r="F82" s="303"/>
      <c r="G82" s="303"/>
      <c r="H82" s="303"/>
      <c r="I82" s="304"/>
      <c r="J82" s="308"/>
      <c r="K82" s="309"/>
      <c r="L82" s="309"/>
      <c r="M82" s="309"/>
      <c r="N82" s="310"/>
      <c r="O82" s="312" t="s">
        <v>70</v>
      </c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100"/>
      <c r="AG82" s="313" t="s">
        <v>71</v>
      </c>
      <c r="AH82" s="313"/>
      <c r="AI82" s="313"/>
      <c r="AJ82" s="313"/>
      <c r="AK82" s="313"/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24"/>
      <c r="AX82" s="323"/>
      <c r="AY82" s="320"/>
      <c r="AZ82" s="320"/>
      <c r="BA82" s="320"/>
      <c r="BB82" s="321"/>
      <c r="BC82" s="303"/>
      <c r="BD82" s="304"/>
    </row>
    <row r="83" spans="2:56" ht="18" customHeight="1">
      <c r="B83" s="290">
        <v>80</v>
      </c>
      <c r="C83" s="291"/>
      <c r="D83" s="299">
        <v>4</v>
      </c>
      <c r="E83" s="300"/>
      <c r="F83" s="300"/>
      <c r="G83" s="300"/>
      <c r="H83" s="300"/>
      <c r="I83" s="301"/>
      <c r="J83" s="305">
        <f>$J$77</f>
        <v>0.5888888888888887</v>
      </c>
      <c r="K83" s="306"/>
      <c r="L83" s="306"/>
      <c r="M83" s="306"/>
      <c r="N83" s="307"/>
      <c r="O83" s="311">
        <f>IF(ISBLANK($BA$38),"",IF($AX$38&lt;$BA$38,$AG$38,$O$38))</f>
      </c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31" t="s">
        <v>17</v>
      </c>
      <c r="AG83" s="227">
        <f>IF(ISBLANK($BA$40),"",IF($AX$40&lt;$BA$36,$AG$40,$O$40))</f>
      </c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89"/>
      <c r="AX83" s="322"/>
      <c r="AY83" s="318"/>
      <c r="AZ83" s="318" t="s">
        <v>16</v>
      </c>
      <c r="BA83" s="318"/>
      <c r="BB83" s="319"/>
      <c r="BC83" s="300"/>
      <c r="BD83" s="301"/>
    </row>
    <row r="84" spans="2:56" ht="12" customHeight="1" thickBot="1">
      <c r="B84" s="292"/>
      <c r="C84" s="293"/>
      <c r="D84" s="302"/>
      <c r="E84" s="303"/>
      <c r="F84" s="303"/>
      <c r="G84" s="303"/>
      <c r="H84" s="303"/>
      <c r="I84" s="304"/>
      <c r="J84" s="308"/>
      <c r="K84" s="309"/>
      <c r="L84" s="309"/>
      <c r="M84" s="309"/>
      <c r="N84" s="310"/>
      <c r="O84" s="312" t="s">
        <v>93</v>
      </c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100"/>
      <c r="AG84" s="313" t="s">
        <v>94</v>
      </c>
      <c r="AH84" s="313"/>
      <c r="AI84" s="313"/>
      <c r="AJ84" s="313"/>
      <c r="AK84" s="313"/>
      <c r="AL84" s="313"/>
      <c r="AM84" s="313"/>
      <c r="AN84" s="313"/>
      <c r="AO84" s="313"/>
      <c r="AP84" s="313"/>
      <c r="AQ84" s="313"/>
      <c r="AR84" s="313"/>
      <c r="AS84" s="313"/>
      <c r="AT84" s="313"/>
      <c r="AU84" s="313"/>
      <c r="AV84" s="313"/>
      <c r="AW84" s="324"/>
      <c r="AX84" s="323"/>
      <c r="AY84" s="320"/>
      <c r="AZ84" s="320"/>
      <c r="BA84" s="320"/>
      <c r="BB84" s="321"/>
      <c r="BC84" s="303"/>
      <c r="BD84" s="304"/>
    </row>
    <row r="85" ht="12" customHeight="1"/>
    <row r="86" ht="148.5" customHeight="1" collapsed="1"/>
    <row r="87" spans="2:44" ht="18">
      <c r="B87" s="124" t="s">
        <v>230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</row>
    <row r="88" spans="7:81" s="104" customFormat="1" ht="12.75" customHeight="1" thickBot="1">
      <c r="G88" s="4"/>
      <c r="H88" s="138"/>
      <c r="I88" s="138"/>
      <c r="J88" s="138"/>
      <c r="K88" s="138"/>
      <c r="L88" s="138"/>
      <c r="M88" s="112"/>
      <c r="N88" s="112"/>
      <c r="O88" s="112"/>
      <c r="P88" s="112"/>
      <c r="Q88" s="112"/>
      <c r="R88" s="112"/>
      <c r="S88" s="112"/>
      <c r="T88" s="111"/>
      <c r="U88" s="139"/>
      <c r="V88" s="139"/>
      <c r="W88" s="139"/>
      <c r="X88" s="140"/>
      <c r="Y88" s="140"/>
      <c r="Z88" s="140"/>
      <c r="AA88" s="140"/>
      <c r="AB88" s="140"/>
      <c r="AC88" s="112"/>
      <c r="AD88" s="112"/>
      <c r="AE88" s="112"/>
      <c r="AF88" s="112"/>
      <c r="AG88" s="112"/>
      <c r="AH88" s="112"/>
      <c r="AI88" s="112"/>
      <c r="AJ88" s="112"/>
      <c r="AK88" s="112"/>
      <c r="AL88" s="111"/>
      <c r="AM88" s="140"/>
      <c r="AN88" s="140"/>
      <c r="AO88" s="140"/>
      <c r="AP88" s="140"/>
      <c r="AQ88" s="140"/>
      <c r="AR88" s="112"/>
      <c r="BF88" s="105"/>
      <c r="BG88" s="105"/>
      <c r="BH88" s="105"/>
      <c r="BI88" s="105"/>
      <c r="BJ88" s="105"/>
      <c r="BK88" s="105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05"/>
      <c r="BW88" s="106"/>
      <c r="BX88" s="106"/>
      <c r="BY88" s="106"/>
      <c r="BZ88" s="106"/>
      <c r="CA88" s="106"/>
      <c r="CB88" s="106"/>
      <c r="CC88" s="106"/>
    </row>
    <row r="89" spans="2:56" ht="13.5" thickBot="1">
      <c r="B89" s="294" t="s">
        <v>11</v>
      </c>
      <c r="C89" s="295"/>
      <c r="D89" s="296" t="s">
        <v>73</v>
      </c>
      <c r="E89" s="297"/>
      <c r="F89" s="297"/>
      <c r="G89" s="297"/>
      <c r="H89" s="297"/>
      <c r="I89" s="298"/>
      <c r="J89" s="195" t="s">
        <v>14</v>
      </c>
      <c r="K89" s="195"/>
      <c r="L89" s="195"/>
      <c r="M89" s="195"/>
      <c r="N89" s="195"/>
      <c r="O89" s="194" t="s">
        <v>114</v>
      </c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6"/>
      <c r="AX89" s="194"/>
      <c r="AY89" s="195"/>
      <c r="AZ89" s="195"/>
      <c r="BA89" s="195"/>
      <c r="BB89" s="195"/>
      <c r="BC89" s="325"/>
      <c r="BD89" s="326"/>
    </row>
    <row r="90" spans="2:56" ht="18" customHeight="1">
      <c r="B90" s="290">
        <v>81</v>
      </c>
      <c r="C90" s="291"/>
      <c r="D90" s="299">
        <v>1</v>
      </c>
      <c r="E90" s="300"/>
      <c r="F90" s="300"/>
      <c r="G90" s="300"/>
      <c r="H90" s="300"/>
      <c r="I90" s="301"/>
      <c r="J90" s="305">
        <f>$J$77+$AA$5*$AD$5+$AU$5</f>
        <v>0.5986111111111109</v>
      </c>
      <c r="K90" s="306"/>
      <c r="L90" s="306"/>
      <c r="M90" s="306"/>
      <c r="N90" s="307"/>
      <c r="O90" s="311">
        <f>IF(ISBLANK($BA$67),"",IF($AX$67&lt;$BA$67,$O$67,$AG$67))</f>
      </c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31" t="s">
        <v>17</v>
      </c>
      <c r="AG90" s="227">
        <f>IF(ISBLANK($BA$69),"",IF($AX$69&lt;$BA$69,$O$69,$AG$69))</f>
      </c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89"/>
      <c r="AX90" s="322"/>
      <c r="AY90" s="318"/>
      <c r="AZ90" s="318" t="s">
        <v>16</v>
      </c>
      <c r="BA90" s="318"/>
      <c r="BB90" s="319"/>
      <c r="BC90" s="300"/>
      <c r="BD90" s="301"/>
    </row>
    <row r="91" spans="2:56" ht="12" customHeight="1" thickBot="1">
      <c r="B91" s="292"/>
      <c r="C91" s="293"/>
      <c r="D91" s="302"/>
      <c r="E91" s="303"/>
      <c r="F91" s="303"/>
      <c r="G91" s="303"/>
      <c r="H91" s="303"/>
      <c r="I91" s="304"/>
      <c r="J91" s="308"/>
      <c r="K91" s="309"/>
      <c r="L91" s="309"/>
      <c r="M91" s="309"/>
      <c r="N91" s="310"/>
      <c r="O91" s="312" t="s">
        <v>171</v>
      </c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100"/>
      <c r="AG91" s="313" t="s">
        <v>172</v>
      </c>
      <c r="AH91" s="313"/>
      <c r="AI91" s="313"/>
      <c r="AJ91" s="313"/>
      <c r="AK91" s="313"/>
      <c r="AL91" s="313"/>
      <c r="AM91" s="313"/>
      <c r="AN91" s="313"/>
      <c r="AO91" s="313"/>
      <c r="AP91" s="313"/>
      <c r="AQ91" s="313"/>
      <c r="AR91" s="313"/>
      <c r="AS91" s="313"/>
      <c r="AT91" s="313"/>
      <c r="AU91" s="313"/>
      <c r="AV91" s="313"/>
      <c r="AW91" s="324"/>
      <c r="AX91" s="323"/>
      <c r="AY91" s="320"/>
      <c r="AZ91" s="320"/>
      <c r="BA91" s="320"/>
      <c r="BB91" s="321"/>
      <c r="BC91" s="303"/>
      <c r="BD91" s="304"/>
    </row>
    <row r="92" spans="2:56" ht="18" customHeight="1">
      <c r="B92" s="290">
        <v>82</v>
      </c>
      <c r="C92" s="291"/>
      <c r="D92" s="299">
        <v>2</v>
      </c>
      <c r="E92" s="300"/>
      <c r="F92" s="300"/>
      <c r="G92" s="300"/>
      <c r="H92" s="300"/>
      <c r="I92" s="301"/>
      <c r="J92" s="305">
        <f>$J$90</f>
        <v>0.5986111111111109</v>
      </c>
      <c r="K92" s="306"/>
      <c r="L92" s="306"/>
      <c r="M92" s="306"/>
      <c r="N92" s="307"/>
      <c r="O92" s="311">
        <f>IF(ISBLANK($BA$71),"",IF($AX$71&lt;$BA$71,$O$71,$AG$71))</f>
      </c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31" t="s">
        <v>17</v>
      </c>
      <c r="AG92" s="227">
        <f>IF(ISBLANK($BA$73),"",IF($AX$73&lt;$BA$73,$O$73,$AG$73))</f>
      </c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89"/>
      <c r="AX92" s="322"/>
      <c r="AY92" s="318"/>
      <c r="AZ92" s="318" t="s">
        <v>16</v>
      </c>
      <c r="BA92" s="318"/>
      <c r="BB92" s="319"/>
      <c r="BC92" s="300"/>
      <c r="BD92" s="301"/>
    </row>
    <row r="93" spans="2:56" ht="12" customHeight="1" thickBot="1">
      <c r="B93" s="292"/>
      <c r="C93" s="293"/>
      <c r="D93" s="302"/>
      <c r="E93" s="303"/>
      <c r="F93" s="303"/>
      <c r="G93" s="303"/>
      <c r="H93" s="303"/>
      <c r="I93" s="304"/>
      <c r="J93" s="308"/>
      <c r="K93" s="309"/>
      <c r="L93" s="309"/>
      <c r="M93" s="309"/>
      <c r="N93" s="310"/>
      <c r="O93" s="312" t="s">
        <v>173</v>
      </c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100"/>
      <c r="AG93" s="313" t="s">
        <v>174</v>
      </c>
      <c r="AH93" s="313"/>
      <c r="AI93" s="313"/>
      <c r="AJ93" s="313"/>
      <c r="AK93" s="313"/>
      <c r="AL93" s="313"/>
      <c r="AM93" s="313"/>
      <c r="AN93" s="313"/>
      <c r="AO93" s="313"/>
      <c r="AP93" s="313"/>
      <c r="AQ93" s="313"/>
      <c r="AR93" s="313"/>
      <c r="AS93" s="313"/>
      <c r="AT93" s="313"/>
      <c r="AU93" s="313"/>
      <c r="AV93" s="313"/>
      <c r="AW93" s="324"/>
      <c r="AX93" s="323"/>
      <c r="AY93" s="320"/>
      <c r="AZ93" s="320"/>
      <c r="BA93" s="320"/>
      <c r="BB93" s="321"/>
      <c r="BC93" s="303"/>
      <c r="BD93" s="304"/>
    </row>
    <row r="94" ht="12" customHeight="1" thickBot="1"/>
    <row r="95" spans="2:56" ht="13.5" thickBot="1">
      <c r="B95" s="294" t="s">
        <v>11</v>
      </c>
      <c r="C95" s="295"/>
      <c r="D95" s="296" t="s">
        <v>73</v>
      </c>
      <c r="E95" s="297"/>
      <c r="F95" s="297"/>
      <c r="G95" s="297"/>
      <c r="H95" s="297"/>
      <c r="I95" s="298"/>
      <c r="J95" s="195" t="s">
        <v>14</v>
      </c>
      <c r="K95" s="195"/>
      <c r="L95" s="195"/>
      <c r="M95" s="195"/>
      <c r="N95" s="195"/>
      <c r="O95" s="194" t="s">
        <v>116</v>
      </c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6"/>
      <c r="AX95" s="194"/>
      <c r="AY95" s="195"/>
      <c r="AZ95" s="195"/>
      <c r="BA95" s="195"/>
      <c r="BB95" s="195"/>
      <c r="BC95" s="325"/>
      <c r="BD95" s="326"/>
    </row>
    <row r="96" spans="2:56" ht="18" customHeight="1">
      <c r="B96" s="290">
        <v>83</v>
      </c>
      <c r="C96" s="291"/>
      <c r="D96" s="299">
        <v>3</v>
      </c>
      <c r="E96" s="300"/>
      <c r="F96" s="300"/>
      <c r="G96" s="300"/>
      <c r="H96" s="300"/>
      <c r="I96" s="301"/>
      <c r="J96" s="305">
        <f>$J$90</f>
        <v>0.5986111111111109</v>
      </c>
      <c r="K96" s="306"/>
      <c r="L96" s="306"/>
      <c r="M96" s="306"/>
      <c r="N96" s="307"/>
      <c r="O96" s="311">
        <f>IF(ISBLANK($BA$47),"",IF($AX$47&lt;$BA$47,$O$47,$AG$47))</f>
      </c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31" t="s">
        <v>17</v>
      </c>
      <c r="AG96" s="227">
        <f>IF(ISBLANK($BA$49),"",IF($AX$49&lt;$BA$49,$O$49,$AG$49))</f>
      </c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89"/>
      <c r="AX96" s="322"/>
      <c r="AY96" s="318"/>
      <c r="AZ96" s="318" t="s">
        <v>16</v>
      </c>
      <c r="BA96" s="318"/>
      <c r="BB96" s="319"/>
      <c r="BC96" s="300"/>
      <c r="BD96" s="301"/>
    </row>
    <row r="97" spans="2:56" ht="12" customHeight="1" thickBot="1">
      <c r="B97" s="292"/>
      <c r="C97" s="293"/>
      <c r="D97" s="302"/>
      <c r="E97" s="303"/>
      <c r="F97" s="303"/>
      <c r="G97" s="303"/>
      <c r="H97" s="303"/>
      <c r="I97" s="304"/>
      <c r="J97" s="308"/>
      <c r="K97" s="309"/>
      <c r="L97" s="309"/>
      <c r="M97" s="309"/>
      <c r="N97" s="310"/>
      <c r="O97" s="312" t="s">
        <v>175</v>
      </c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100"/>
      <c r="AG97" s="313" t="s">
        <v>176</v>
      </c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24"/>
      <c r="AX97" s="323"/>
      <c r="AY97" s="320"/>
      <c r="AZ97" s="320"/>
      <c r="BA97" s="320"/>
      <c r="BB97" s="321"/>
      <c r="BC97" s="303"/>
      <c r="BD97" s="304"/>
    </row>
    <row r="98" spans="2:56" ht="18" customHeight="1">
      <c r="B98" s="290">
        <v>84</v>
      </c>
      <c r="C98" s="291"/>
      <c r="D98" s="299">
        <v>4</v>
      </c>
      <c r="E98" s="300"/>
      <c r="F98" s="300"/>
      <c r="G98" s="300"/>
      <c r="H98" s="300"/>
      <c r="I98" s="301"/>
      <c r="J98" s="305">
        <f>$J$90</f>
        <v>0.5986111111111109</v>
      </c>
      <c r="K98" s="306"/>
      <c r="L98" s="306"/>
      <c r="M98" s="306"/>
      <c r="N98" s="307"/>
      <c r="O98" s="311">
        <f>IF(ISBLANK($BA$51),"",IF($AX$51&lt;$BA$51,$O$51,$AG$51))</f>
      </c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31" t="s">
        <v>17</v>
      </c>
      <c r="AG98" s="227">
        <f>IF(ISBLANK($BA$53),"",IF($AX$53&lt;$BA$53,$O$53,$AG$53))</f>
      </c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89"/>
      <c r="AX98" s="322"/>
      <c r="AY98" s="318"/>
      <c r="AZ98" s="318" t="s">
        <v>16</v>
      </c>
      <c r="BA98" s="318"/>
      <c r="BB98" s="319"/>
      <c r="BC98" s="300"/>
      <c r="BD98" s="301"/>
    </row>
    <row r="99" spans="2:56" ht="12" customHeight="1" thickBot="1">
      <c r="B99" s="292"/>
      <c r="C99" s="293"/>
      <c r="D99" s="302"/>
      <c r="E99" s="303"/>
      <c r="F99" s="303"/>
      <c r="G99" s="303"/>
      <c r="H99" s="303"/>
      <c r="I99" s="304"/>
      <c r="J99" s="308"/>
      <c r="K99" s="309"/>
      <c r="L99" s="309"/>
      <c r="M99" s="309"/>
      <c r="N99" s="310"/>
      <c r="O99" s="312" t="s">
        <v>177</v>
      </c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100"/>
      <c r="AG99" s="313" t="s">
        <v>178</v>
      </c>
      <c r="AH99" s="313"/>
      <c r="AI99" s="313"/>
      <c r="AJ99" s="313"/>
      <c r="AK99" s="313"/>
      <c r="AL99" s="313"/>
      <c r="AM99" s="313"/>
      <c r="AN99" s="313"/>
      <c r="AO99" s="313"/>
      <c r="AP99" s="313"/>
      <c r="AQ99" s="313"/>
      <c r="AR99" s="313"/>
      <c r="AS99" s="313"/>
      <c r="AT99" s="313"/>
      <c r="AU99" s="313"/>
      <c r="AV99" s="313"/>
      <c r="AW99" s="324"/>
      <c r="AX99" s="323"/>
      <c r="AY99" s="320"/>
      <c r="AZ99" s="320"/>
      <c r="BA99" s="320"/>
      <c r="BB99" s="321"/>
      <c r="BC99" s="303"/>
      <c r="BD99" s="304"/>
    </row>
    <row r="100" ht="12" customHeight="1" thickBot="1"/>
    <row r="101" spans="2:56" ht="13.5" thickBot="1">
      <c r="B101" s="294" t="s">
        <v>11</v>
      </c>
      <c r="C101" s="295"/>
      <c r="D101" s="296" t="s">
        <v>73</v>
      </c>
      <c r="E101" s="297"/>
      <c r="F101" s="297"/>
      <c r="G101" s="297"/>
      <c r="H101" s="297"/>
      <c r="I101" s="298"/>
      <c r="J101" s="195" t="s">
        <v>14</v>
      </c>
      <c r="K101" s="195"/>
      <c r="L101" s="195"/>
      <c r="M101" s="195"/>
      <c r="N101" s="195"/>
      <c r="O101" s="194" t="s">
        <v>115</v>
      </c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6"/>
      <c r="AX101" s="194"/>
      <c r="AY101" s="195"/>
      <c r="AZ101" s="195"/>
      <c r="BA101" s="195"/>
      <c r="BB101" s="195"/>
      <c r="BC101" s="325"/>
      <c r="BD101" s="326"/>
    </row>
    <row r="102" spans="2:56" ht="18" customHeight="1">
      <c r="B102" s="290">
        <v>85</v>
      </c>
      <c r="C102" s="291"/>
      <c r="D102" s="299">
        <v>1</v>
      </c>
      <c r="E102" s="300"/>
      <c r="F102" s="300"/>
      <c r="G102" s="300"/>
      <c r="H102" s="300"/>
      <c r="I102" s="301"/>
      <c r="J102" s="305">
        <f>$J$90+$AA$5*$AD$5+$AU$5</f>
        <v>0.6083333333333331</v>
      </c>
      <c r="K102" s="306"/>
      <c r="L102" s="306"/>
      <c r="M102" s="306"/>
      <c r="N102" s="307"/>
      <c r="O102" s="311">
        <f>IF(ISBLANK($BA$67),"",IF($AX$67&lt;$BA$67,$AG$67,$O$67))</f>
      </c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31" t="s">
        <v>17</v>
      </c>
      <c r="AG102" s="227">
        <f>IF(ISBLANK($BA$69),"",IF($AX$69&lt;$BA$69,$AG$69,$O$69))</f>
      </c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89"/>
      <c r="AX102" s="322"/>
      <c r="AY102" s="318"/>
      <c r="AZ102" s="318" t="s">
        <v>16</v>
      </c>
      <c r="BA102" s="318"/>
      <c r="BB102" s="319"/>
      <c r="BC102" s="300"/>
      <c r="BD102" s="301"/>
    </row>
    <row r="103" spans="2:56" ht="12" customHeight="1" thickBot="1">
      <c r="B103" s="292"/>
      <c r="C103" s="293"/>
      <c r="D103" s="302"/>
      <c r="E103" s="303"/>
      <c r="F103" s="303"/>
      <c r="G103" s="303"/>
      <c r="H103" s="303"/>
      <c r="I103" s="304"/>
      <c r="J103" s="308"/>
      <c r="K103" s="309"/>
      <c r="L103" s="309"/>
      <c r="M103" s="309"/>
      <c r="N103" s="310"/>
      <c r="O103" s="312" t="s">
        <v>179</v>
      </c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100"/>
      <c r="AG103" s="313" t="s">
        <v>180</v>
      </c>
      <c r="AH103" s="313"/>
      <c r="AI103" s="313"/>
      <c r="AJ103" s="313"/>
      <c r="AK103" s="313"/>
      <c r="AL103" s="313"/>
      <c r="AM103" s="313"/>
      <c r="AN103" s="313"/>
      <c r="AO103" s="313"/>
      <c r="AP103" s="313"/>
      <c r="AQ103" s="313"/>
      <c r="AR103" s="313"/>
      <c r="AS103" s="313"/>
      <c r="AT103" s="313"/>
      <c r="AU103" s="313"/>
      <c r="AV103" s="313"/>
      <c r="AW103" s="324"/>
      <c r="AX103" s="323"/>
      <c r="AY103" s="320"/>
      <c r="AZ103" s="320"/>
      <c r="BA103" s="320"/>
      <c r="BB103" s="321"/>
      <c r="BC103" s="303"/>
      <c r="BD103" s="304"/>
    </row>
    <row r="104" spans="2:56" ht="18" customHeight="1">
      <c r="B104" s="290">
        <v>86</v>
      </c>
      <c r="C104" s="291"/>
      <c r="D104" s="299">
        <v>2</v>
      </c>
      <c r="E104" s="300"/>
      <c r="F104" s="300"/>
      <c r="G104" s="300"/>
      <c r="H104" s="300"/>
      <c r="I104" s="301"/>
      <c r="J104" s="305">
        <f>$J$102</f>
        <v>0.6083333333333331</v>
      </c>
      <c r="K104" s="306"/>
      <c r="L104" s="306"/>
      <c r="M104" s="306"/>
      <c r="N104" s="307"/>
      <c r="O104" s="311">
        <f>IF(ISBLANK($BA$71),"",IF($AX$71&lt;$BA$71,$AG$71,$O$71))</f>
      </c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31" t="s">
        <v>17</v>
      </c>
      <c r="AG104" s="227">
        <f>IF(ISBLANK($BA$73),"",IF($AX$73&lt;$BA$73,$AG$73,$O$73))</f>
      </c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89"/>
      <c r="AX104" s="322"/>
      <c r="AY104" s="318"/>
      <c r="AZ104" s="318" t="s">
        <v>16</v>
      </c>
      <c r="BA104" s="318"/>
      <c r="BB104" s="319"/>
      <c r="BC104" s="300"/>
      <c r="BD104" s="301"/>
    </row>
    <row r="105" spans="2:56" ht="12" customHeight="1" thickBot="1">
      <c r="B105" s="292"/>
      <c r="C105" s="293"/>
      <c r="D105" s="302"/>
      <c r="E105" s="303"/>
      <c r="F105" s="303"/>
      <c r="G105" s="303"/>
      <c r="H105" s="303"/>
      <c r="I105" s="304"/>
      <c r="J105" s="308"/>
      <c r="K105" s="309"/>
      <c r="L105" s="309"/>
      <c r="M105" s="309"/>
      <c r="N105" s="310"/>
      <c r="O105" s="312" t="s">
        <v>181</v>
      </c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100"/>
      <c r="AG105" s="313" t="s">
        <v>182</v>
      </c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24"/>
      <c r="AX105" s="323"/>
      <c r="AY105" s="320"/>
      <c r="AZ105" s="320"/>
      <c r="BA105" s="320"/>
      <c r="BB105" s="321"/>
      <c r="BC105" s="303"/>
      <c r="BD105" s="304"/>
    </row>
    <row r="106" ht="12" customHeight="1" thickBot="1"/>
    <row r="107" spans="2:56" ht="13.5" thickBot="1">
      <c r="B107" s="294" t="s">
        <v>11</v>
      </c>
      <c r="C107" s="295"/>
      <c r="D107" s="296" t="s">
        <v>73</v>
      </c>
      <c r="E107" s="297"/>
      <c r="F107" s="297"/>
      <c r="G107" s="297"/>
      <c r="H107" s="297"/>
      <c r="I107" s="298"/>
      <c r="J107" s="195" t="s">
        <v>14</v>
      </c>
      <c r="K107" s="195"/>
      <c r="L107" s="195"/>
      <c r="M107" s="195"/>
      <c r="N107" s="195"/>
      <c r="O107" s="194" t="s">
        <v>117</v>
      </c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6"/>
      <c r="AX107" s="194"/>
      <c r="AY107" s="195"/>
      <c r="AZ107" s="195"/>
      <c r="BA107" s="195"/>
      <c r="BB107" s="195"/>
      <c r="BC107" s="325"/>
      <c r="BD107" s="326"/>
    </row>
    <row r="108" spans="2:56" ht="18" customHeight="1">
      <c r="B108" s="290">
        <v>87</v>
      </c>
      <c r="C108" s="291"/>
      <c r="D108" s="299">
        <v>3</v>
      </c>
      <c r="E108" s="300"/>
      <c r="F108" s="300"/>
      <c r="G108" s="300"/>
      <c r="H108" s="300"/>
      <c r="I108" s="301"/>
      <c r="J108" s="305">
        <f>$J$102</f>
        <v>0.6083333333333331</v>
      </c>
      <c r="K108" s="306"/>
      <c r="L108" s="306"/>
      <c r="M108" s="306"/>
      <c r="N108" s="307"/>
      <c r="O108" s="311">
        <f>IF(ISBLANK($BA$47),"",IF($AX$47&lt;$BA$47,$AG$47,$O$47))</f>
      </c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31" t="s">
        <v>17</v>
      </c>
      <c r="AG108" s="227">
        <f>IF(ISBLANK($BA$49),"",IF($AX$49&lt;$BA$49,$AG$49,$O$49))</f>
      </c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89"/>
      <c r="AX108" s="322"/>
      <c r="AY108" s="318"/>
      <c r="AZ108" s="318" t="s">
        <v>16</v>
      </c>
      <c r="BA108" s="318"/>
      <c r="BB108" s="319"/>
      <c r="BC108" s="300"/>
      <c r="BD108" s="301"/>
    </row>
    <row r="109" spans="2:56" ht="12" customHeight="1" thickBot="1">
      <c r="B109" s="292"/>
      <c r="C109" s="293"/>
      <c r="D109" s="302"/>
      <c r="E109" s="303"/>
      <c r="F109" s="303"/>
      <c r="G109" s="303"/>
      <c r="H109" s="303"/>
      <c r="I109" s="304"/>
      <c r="J109" s="308"/>
      <c r="K109" s="309"/>
      <c r="L109" s="309"/>
      <c r="M109" s="309"/>
      <c r="N109" s="310"/>
      <c r="O109" s="312" t="s">
        <v>183</v>
      </c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100"/>
      <c r="AG109" s="313" t="s">
        <v>184</v>
      </c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24"/>
      <c r="AX109" s="323"/>
      <c r="AY109" s="320"/>
      <c r="AZ109" s="320"/>
      <c r="BA109" s="320"/>
      <c r="BB109" s="321"/>
      <c r="BC109" s="303"/>
      <c r="BD109" s="304"/>
    </row>
    <row r="110" spans="2:56" ht="18" customHeight="1">
      <c r="B110" s="290">
        <v>88</v>
      </c>
      <c r="C110" s="291"/>
      <c r="D110" s="299">
        <v>4</v>
      </c>
      <c r="E110" s="300"/>
      <c r="F110" s="300"/>
      <c r="G110" s="300"/>
      <c r="H110" s="300"/>
      <c r="I110" s="301"/>
      <c r="J110" s="305">
        <f>$J$102</f>
        <v>0.6083333333333331</v>
      </c>
      <c r="K110" s="306"/>
      <c r="L110" s="306"/>
      <c r="M110" s="306"/>
      <c r="N110" s="307"/>
      <c r="O110" s="311">
        <f>IF(ISBLANK($BA$51),"",IF($AX$51&lt;$BA$47,$AG$51,$O$51))</f>
      </c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31" t="s">
        <v>17</v>
      </c>
      <c r="AG110" s="227">
        <f>IF(ISBLANK($BA$53),"",IF($AX$53&lt;$BA$53,$AG$53,$O$53))</f>
      </c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89"/>
      <c r="AX110" s="322"/>
      <c r="AY110" s="318"/>
      <c r="AZ110" s="318" t="s">
        <v>16</v>
      </c>
      <c r="BA110" s="318"/>
      <c r="BB110" s="319"/>
      <c r="BC110" s="300"/>
      <c r="BD110" s="301"/>
    </row>
    <row r="111" spans="2:56" ht="12" customHeight="1" thickBot="1">
      <c r="B111" s="292"/>
      <c r="C111" s="293"/>
      <c r="D111" s="302"/>
      <c r="E111" s="303"/>
      <c r="F111" s="303"/>
      <c r="G111" s="303"/>
      <c r="H111" s="303"/>
      <c r="I111" s="304"/>
      <c r="J111" s="308"/>
      <c r="K111" s="309"/>
      <c r="L111" s="309"/>
      <c r="M111" s="309"/>
      <c r="N111" s="310"/>
      <c r="O111" s="312" t="s">
        <v>185</v>
      </c>
      <c r="P111" s="313"/>
      <c r="Q111" s="313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3"/>
      <c r="AC111" s="313"/>
      <c r="AD111" s="313"/>
      <c r="AE111" s="313"/>
      <c r="AF111" s="100"/>
      <c r="AG111" s="313" t="s">
        <v>186</v>
      </c>
      <c r="AH111" s="313"/>
      <c r="AI111" s="313"/>
      <c r="AJ111" s="313"/>
      <c r="AK111" s="313"/>
      <c r="AL111" s="313"/>
      <c r="AM111" s="313"/>
      <c r="AN111" s="313"/>
      <c r="AO111" s="313"/>
      <c r="AP111" s="313"/>
      <c r="AQ111" s="313"/>
      <c r="AR111" s="313"/>
      <c r="AS111" s="313"/>
      <c r="AT111" s="313"/>
      <c r="AU111" s="313"/>
      <c r="AV111" s="313"/>
      <c r="AW111" s="324"/>
      <c r="AX111" s="323"/>
      <c r="AY111" s="320"/>
      <c r="AZ111" s="320"/>
      <c r="BA111" s="320"/>
      <c r="BB111" s="321"/>
      <c r="BC111" s="303"/>
      <c r="BD111" s="304"/>
    </row>
    <row r="112" ht="12" customHeight="1" thickBot="1"/>
    <row r="113" spans="2:56" ht="13.5" thickBot="1">
      <c r="B113" s="294" t="s">
        <v>11</v>
      </c>
      <c r="C113" s="295"/>
      <c r="D113" s="296" t="s">
        <v>73</v>
      </c>
      <c r="E113" s="297"/>
      <c r="F113" s="297"/>
      <c r="G113" s="297"/>
      <c r="H113" s="297"/>
      <c r="I113" s="298"/>
      <c r="J113" s="195" t="s">
        <v>14</v>
      </c>
      <c r="K113" s="195"/>
      <c r="L113" s="195"/>
      <c r="M113" s="195"/>
      <c r="N113" s="195"/>
      <c r="O113" s="194" t="s">
        <v>118</v>
      </c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6"/>
      <c r="AX113" s="194"/>
      <c r="AY113" s="195"/>
      <c r="AZ113" s="195"/>
      <c r="BA113" s="195"/>
      <c r="BB113" s="195"/>
      <c r="BC113" s="325"/>
      <c r="BD113" s="326"/>
    </row>
    <row r="114" spans="2:56" ht="18" customHeight="1">
      <c r="B114" s="290">
        <v>89</v>
      </c>
      <c r="C114" s="291"/>
      <c r="D114" s="299">
        <v>1</v>
      </c>
      <c r="E114" s="300"/>
      <c r="F114" s="300"/>
      <c r="G114" s="300"/>
      <c r="H114" s="300"/>
      <c r="I114" s="301"/>
      <c r="J114" s="305">
        <f>$J$102+$AA$5*$AD$5+$AU$5</f>
        <v>0.6180555555555552</v>
      </c>
      <c r="K114" s="306"/>
      <c r="L114" s="306"/>
      <c r="M114" s="306"/>
      <c r="N114" s="307"/>
      <c r="O114" s="311">
        <f>IF(ISBLANK($BA$77),"",IF($AX$77&lt;$BA$77,$O$77,$AG$77))</f>
      </c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31" t="s">
        <v>17</v>
      </c>
      <c r="AG114" s="227">
        <f>IF(ISBLANK($BA$79),"",IF($AX$79&lt;$BA$79,$O$79,$AG$79))</f>
      </c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89"/>
      <c r="AX114" s="322"/>
      <c r="AY114" s="318"/>
      <c r="AZ114" s="318" t="s">
        <v>16</v>
      </c>
      <c r="BA114" s="318"/>
      <c r="BB114" s="319"/>
      <c r="BC114" s="300"/>
      <c r="BD114" s="301"/>
    </row>
    <row r="115" spans="2:56" ht="12" customHeight="1" thickBot="1">
      <c r="B115" s="292"/>
      <c r="C115" s="293"/>
      <c r="D115" s="302"/>
      <c r="E115" s="303"/>
      <c r="F115" s="303"/>
      <c r="G115" s="303"/>
      <c r="H115" s="303"/>
      <c r="I115" s="304"/>
      <c r="J115" s="308"/>
      <c r="K115" s="309"/>
      <c r="L115" s="309"/>
      <c r="M115" s="309"/>
      <c r="N115" s="310"/>
      <c r="O115" s="312" t="s">
        <v>187</v>
      </c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100"/>
      <c r="AG115" s="313" t="s">
        <v>188</v>
      </c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24"/>
      <c r="AX115" s="323"/>
      <c r="AY115" s="320"/>
      <c r="AZ115" s="320"/>
      <c r="BA115" s="320"/>
      <c r="BB115" s="321"/>
      <c r="BC115" s="303"/>
      <c r="BD115" s="304"/>
    </row>
    <row r="116" spans="2:56" ht="18" customHeight="1">
      <c r="B116" s="290">
        <v>90</v>
      </c>
      <c r="C116" s="291"/>
      <c r="D116" s="299">
        <v>2</v>
      </c>
      <c r="E116" s="300"/>
      <c r="F116" s="300"/>
      <c r="G116" s="300"/>
      <c r="H116" s="300"/>
      <c r="I116" s="301"/>
      <c r="J116" s="305">
        <f>$J$114</f>
        <v>0.6180555555555552</v>
      </c>
      <c r="K116" s="306"/>
      <c r="L116" s="306"/>
      <c r="M116" s="306"/>
      <c r="N116" s="307"/>
      <c r="O116" s="311">
        <f>IF(ISBLANK($BA$81),"",IF($AX$81&lt;$BA$81,$O$81,$AG$81))</f>
      </c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31" t="s">
        <v>17</v>
      </c>
      <c r="AG116" s="227">
        <f>IF(ISBLANK($BA$83),"",IF($AX$83&lt;$BA$83,$O$83,$AG$83))</f>
      </c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89"/>
      <c r="AX116" s="322"/>
      <c r="AY116" s="318"/>
      <c r="AZ116" s="318" t="s">
        <v>16</v>
      </c>
      <c r="BA116" s="318"/>
      <c r="BB116" s="319"/>
      <c r="BC116" s="300"/>
      <c r="BD116" s="301"/>
    </row>
    <row r="117" spans="2:56" ht="12" customHeight="1" thickBot="1">
      <c r="B117" s="292"/>
      <c r="C117" s="293"/>
      <c r="D117" s="302"/>
      <c r="E117" s="303"/>
      <c r="F117" s="303"/>
      <c r="G117" s="303"/>
      <c r="H117" s="303"/>
      <c r="I117" s="304"/>
      <c r="J117" s="308"/>
      <c r="K117" s="309"/>
      <c r="L117" s="309"/>
      <c r="M117" s="309"/>
      <c r="N117" s="310"/>
      <c r="O117" s="312" t="s">
        <v>189</v>
      </c>
      <c r="P117" s="313"/>
      <c r="Q117" s="313"/>
      <c r="R117" s="313"/>
      <c r="S117" s="313"/>
      <c r="T117" s="313"/>
      <c r="U117" s="313"/>
      <c r="V117" s="313"/>
      <c r="W117" s="313"/>
      <c r="X117" s="313"/>
      <c r="Y117" s="313"/>
      <c r="Z117" s="313"/>
      <c r="AA117" s="313"/>
      <c r="AB117" s="313"/>
      <c r="AC117" s="313"/>
      <c r="AD117" s="313"/>
      <c r="AE117" s="313"/>
      <c r="AF117" s="100"/>
      <c r="AG117" s="313" t="s">
        <v>190</v>
      </c>
      <c r="AH117" s="313"/>
      <c r="AI117" s="313"/>
      <c r="AJ117" s="313"/>
      <c r="AK117" s="313"/>
      <c r="AL117" s="313"/>
      <c r="AM117" s="313"/>
      <c r="AN117" s="313"/>
      <c r="AO117" s="313"/>
      <c r="AP117" s="313"/>
      <c r="AQ117" s="313"/>
      <c r="AR117" s="313"/>
      <c r="AS117" s="313"/>
      <c r="AT117" s="313"/>
      <c r="AU117" s="313"/>
      <c r="AV117" s="313"/>
      <c r="AW117" s="324"/>
      <c r="AX117" s="323"/>
      <c r="AY117" s="320"/>
      <c r="AZ117" s="320"/>
      <c r="BA117" s="320"/>
      <c r="BB117" s="321"/>
      <c r="BC117" s="303"/>
      <c r="BD117" s="304"/>
    </row>
    <row r="118" ht="12" customHeight="1" thickBot="1"/>
    <row r="119" spans="2:56" ht="13.5" thickBot="1">
      <c r="B119" s="294" t="s">
        <v>11</v>
      </c>
      <c r="C119" s="295"/>
      <c r="D119" s="296" t="s">
        <v>73</v>
      </c>
      <c r="E119" s="297"/>
      <c r="F119" s="297"/>
      <c r="G119" s="297"/>
      <c r="H119" s="297"/>
      <c r="I119" s="298"/>
      <c r="J119" s="195" t="s">
        <v>14</v>
      </c>
      <c r="K119" s="195"/>
      <c r="L119" s="195"/>
      <c r="M119" s="195"/>
      <c r="N119" s="195"/>
      <c r="O119" s="194" t="s">
        <v>119</v>
      </c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6"/>
      <c r="AX119" s="194"/>
      <c r="AY119" s="195"/>
      <c r="AZ119" s="195"/>
      <c r="BA119" s="195"/>
      <c r="BB119" s="195"/>
      <c r="BC119" s="325"/>
      <c r="BD119" s="326"/>
    </row>
    <row r="120" spans="2:56" ht="18" customHeight="1">
      <c r="B120" s="290">
        <v>91</v>
      </c>
      <c r="C120" s="291"/>
      <c r="D120" s="299">
        <v>3</v>
      </c>
      <c r="E120" s="300"/>
      <c r="F120" s="300"/>
      <c r="G120" s="300"/>
      <c r="H120" s="300"/>
      <c r="I120" s="301"/>
      <c r="J120" s="305">
        <f>$J$114</f>
        <v>0.6180555555555552</v>
      </c>
      <c r="K120" s="306"/>
      <c r="L120" s="306"/>
      <c r="M120" s="306"/>
      <c r="N120" s="307"/>
      <c r="O120" s="311">
        <f>IF(ISBLANK($BA$57),"",IF($AX$57&lt;$BA$57,$O$57,$AG$57))</f>
      </c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31" t="s">
        <v>17</v>
      </c>
      <c r="AG120" s="227">
        <f>IF(ISBLANK($BA$59),"",IF($AX$59&lt;$BA$59,$O$59,$AG$59))</f>
      </c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89"/>
      <c r="AX120" s="322"/>
      <c r="AY120" s="318"/>
      <c r="AZ120" s="318" t="s">
        <v>16</v>
      </c>
      <c r="BA120" s="318"/>
      <c r="BB120" s="319"/>
      <c r="BC120" s="300"/>
      <c r="BD120" s="301"/>
    </row>
    <row r="121" spans="2:56" ht="12" customHeight="1" thickBot="1">
      <c r="B121" s="292"/>
      <c r="C121" s="293"/>
      <c r="D121" s="302"/>
      <c r="E121" s="303"/>
      <c r="F121" s="303"/>
      <c r="G121" s="303"/>
      <c r="H121" s="303"/>
      <c r="I121" s="304"/>
      <c r="J121" s="308"/>
      <c r="K121" s="309"/>
      <c r="L121" s="309"/>
      <c r="M121" s="309"/>
      <c r="N121" s="310"/>
      <c r="O121" s="312" t="s">
        <v>191</v>
      </c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100"/>
      <c r="AG121" s="313" t="s">
        <v>192</v>
      </c>
      <c r="AH121" s="313"/>
      <c r="AI121" s="313"/>
      <c r="AJ121" s="313"/>
      <c r="AK121" s="313"/>
      <c r="AL121" s="313"/>
      <c r="AM121" s="313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24"/>
      <c r="AX121" s="323"/>
      <c r="AY121" s="320"/>
      <c r="AZ121" s="320"/>
      <c r="BA121" s="320"/>
      <c r="BB121" s="321"/>
      <c r="BC121" s="303"/>
      <c r="BD121" s="304"/>
    </row>
    <row r="122" spans="2:56" ht="18" customHeight="1">
      <c r="B122" s="290">
        <v>92</v>
      </c>
      <c r="C122" s="291"/>
      <c r="D122" s="299">
        <v>4</v>
      </c>
      <c r="E122" s="300"/>
      <c r="F122" s="300"/>
      <c r="G122" s="300"/>
      <c r="H122" s="300"/>
      <c r="I122" s="301"/>
      <c r="J122" s="305">
        <f>$J$114</f>
        <v>0.6180555555555552</v>
      </c>
      <c r="K122" s="306"/>
      <c r="L122" s="306"/>
      <c r="M122" s="306"/>
      <c r="N122" s="307"/>
      <c r="O122" s="311">
        <f>IF(ISBLANK($BA$61),"",IF($AX$61&lt;$BA$61,$O$61,$AG$61))</f>
      </c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31" t="s">
        <v>17</v>
      </c>
      <c r="AG122" s="227">
        <f>IF(ISBLANK($BA$63),"",IF($AX$63&lt;$BA$63,$O$63,$AG$63))</f>
      </c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89"/>
      <c r="AX122" s="322"/>
      <c r="AY122" s="318"/>
      <c r="AZ122" s="318" t="s">
        <v>16</v>
      </c>
      <c r="BA122" s="318"/>
      <c r="BB122" s="319"/>
      <c r="BC122" s="300"/>
      <c r="BD122" s="301"/>
    </row>
    <row r="123" spans="2:56" ht="12" customHeight="1" thickBot="1">
      <c r="B123" s="292"/>
      <c r="C123" s="293"/>
      <c r="D123" s="302"/>
      <c r="E123" s="303"/>
      <c r="F123" s="303"/>
      <c r="G123" s="303"/>
      <c r="H123" s="303"/>
      <c r="I123" s="304"/>
      <c r="J123" s="308"/>
      <c r="K123" s="309"/>
      <c r="L123" s="309"/>
      <c r="M123" s="309"/>
      <c r="N123" s="310"/>
      <c r="O123" s="312" t="s">
        <v>193</v>
      </c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100"/>
      <c r="AG123" s="313" t="s">
        <v>194</v>
      </c>
      <c r="AH123" s="313"/>
      <c r="AI123" s="313"/>
      <c r="AJ123" s="313"/>
      <c r="AK123" s="313"/>
      <c r="AL123" s="313"/>
      <c r="AM123" s="313"/>
      <c r="AN123" s="313"/>
      <c r="AO123" s="313"/>
      <c r="AP123" s="313"/>
      <c r="AQ123" s="313"/>
      <c r="AR123" s="313"/>
      <c r="AS123" s="313"/>
      <c r="AT123" s="313"/>
      <c r="AU123" s="313"/>
      <c r="AV123" s="313"/>
      <c r="AW123" s="324"/>
      <c r="AX123" s="323"/>
      <c r="AY123" s="320"/>
      <c r="AZ123" s="320"/>
      <c r="BA123" s="320"/>
      <c r="BB123" s="321"/>
      <c r="BC123" s="303"/>
      <c r="BD123" s="304"/>
    </row>
    <row r="124" ht="12" customHeight="1" thickBot="1"/>
    <row r="125" spans="2:56" ht="13.5" thickBot="1">
      <c r="B125" s="294" t="s">
        <v>11</v>
      </c>
      <c r="C125" s="295"/>
      <c r="D125" s="296" t="s">
        <v>73</v>
      </c>
      <c r="E125" s="297"/>
      <c r="F125" s="297"/>
      <c r="G125" s="297"/>
      <c r="H125" s="297"/>
      <c r="I125" s="298"/>
      <c r="J125" s="195" t="s">
        <v>14</v>
      </c>
      <c r="K125" s="195"/>
      <c r="L125" s="195"/>
      <c r="M125" s="195"/>
      <c r="N125" s="195"/>
      <c r="O125" s="194" t="s">
        <v>236</v>
      </c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6"/>
      <c r="AX125" s="194"/>
      <c r="AY125" s="195"/>
      <c r="AZ125" s="195"/>
      <c r="BA125" s="195"/>
      <c r="BB125" s="195"/>
      <c r="BC125" s="325"/>
      <c r="BD125" s="326"/>
    </row>
    <row r="126" spans="2:56" ht="18" customHeight="1">
      <c r="B126" s="290">
        <v>93</v>
      </c>
      <c r="C126" s="291"/>
      <c r="D126" s="299">
        <v>1</v>
      </c>
      <c r="E126" s="300"/>
      <c r="F126" s="300"/>
      <c r="G126" s="300"/>
      <c r="H126" s="300"/>
      <c r="I126" s="301"/>
      <c r="J126" s="305">
        <f>$J$114+$AA$5*$AD$5+$AU$5</f>
        <v>0.6277777777777774</v>
      </c>
      <c r="K126" s="306"/>
      <c r="L126" s="306"/>
      <c r="M126" s="306"/>
      <c r="N126" s="307"/>
      <c r="O126" s="311">
        <f>IF(ISBLANK($BA$77),"",IF($AX$77&lt;$BA$77,$AG$77,$O$77))</f>
      </c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31" t="s">
        <v>17</v>
      </c>
      <c r="AG126" s="227">
        <f>IF(ISBLANK($BA$79),"",IF($AX$79&lt;$BA$79,$AG$79,$O$79))</f>
      </c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  <c r="AS126" s="227"/>
      <c r="AT126" s="227"/>
      <c r="AU126" s="227"/>
      <c r="AV126" s="227"/>
      <c r="AW126" s="289"/>
      <c r="AX126" s="322"/>
      <c r="AY126" s="318"/>
      <c r="AZ126" s="318" t="s">
        <v>16</v>
      </c>
      <c r="BA126" s="318"/>
      <c r="BB126" s="319"/>
      <c r="BC126" s="300"/>
      <c r="BD126" s="301"/>
    </row>
    <row r="127" spans="2:56" ht="12" customHeight="1" thickBot="1">
      <c r="B127" s="292"/>
      <c r="C127" s="293"/>
      <c r="D127" s="302"/>
      <c r="E127" s="303"/>
      <c r="F127" s="303"/>
      <c r="G127" s="303"/>
      <c r="H127" s="303"/>
      <c r="I127" s="304"/>
      <c r="J127" s="308"/>
      <c r="K127" s="309"/>
      <c r="L127" s="309"/>
      <c r="M127" s="309"/>
      <c r="N127" s="310"/>
      <c r="O127" s="312" t="s">
        <v>135</v>
      </c>
      <c r="P127" s="313"/>
      <c r="Q127" s="313"/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100"/>
      <c r="AG127" s="313" t="s">
        <v>136</v>
      </c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3"/>
      <c r="AS127" s="313"/>
      <c r="AT127" s="313"/>
      <c r="AU127" s="313"/>
      <c r="AV127" s="313"/>
      <c r="AW127" s="324"/>
      <c r="AX127" s="323"/>
      <c r="AY127" s="320"/>
      <c r="AZ127" s="320"/>
      <c r="BA127" s="320"/>
      <c r="BB127" s="321"/>
      <c r="BC127" s="303"/>
      <c r="BD127" s="304"/>
    </row>
    <row r="128" spans="2:56" ht="18" customHeight="1">
      <c r="B128" s="290">
        <v>94</v>
      </c>
      <c r="C128" s="291"/>
      <c r="D128" s="299">
        <v>2</v>
      </c>
      <c r="E128" s="300"/>
      <c r="F128" s="300"/>
      <c r="G128" s="300"/>
      <c r="H128" s="300"/>
      <c r="I128" s="301"/>
      <c r="J128" s="305">
        <f>$J$126</f>
        <v>0.6277777777777774</v>
      </c>
      <c r="K128" s="306"/>
      <c r="L128" s="306"/>
      <c r="M128" s="306"/>
      <c r="N128" s="307"/>
      <c r="O128" s="311">
        <f>IF(ISBLANK($BA$81),"",IF($AX$81&lt;$BA$81,$AG$81,$O$81))</f>
      </c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31" t="s">
        <v>17</v>
      </c>
      <c r="AG128" s="227">
        <f>IF(ISBLANK($BA$83),"",IF($AX$83&lt;$BA$83,$AG$83,$O$83))</f>
      </c>
      <c r="AH128" s="227"/>
      <c r="AI128" s="227"/>
      <c r="AJ128" s="227"/>
      <c r="AK128" s="227"/>
      <c r="AL128" s="227"/>
      <c r="AM128" s="227"/>
      <c r="AN128" s="227"/>
      <c r="AO128" s="227"/>
      <c r="AP128" s="227"/>
      <c r="AQ128" s="227"/>
      <c r="AR128" s="227"/>
      <c r="AS128" s="227"/>
      <c r="AT128" s="227"/>
      <c r="AU128" s="227"/>
      <c r="AV128" s="227"/>
      <c r="AW128" s="289"/>
      <c r="AX128" s="322"/>
      <c r="AY128" s="318"/>
      <c r="AZ128" s="318" t="s">
        <v>16</v>
      </c>
      <c r="BA128" s="318"/>
      <c r="BB128" s="319"/>
      <c r="BC128" s="300"/>
      <c r="BD128" s="301"/>
    </row>
    <row r="129" spans="2:56" ht="12" customHeight="1" thickBot="1">
      <c r="B129" s="292"/>
      <c r="C129" s="293"/>
      <c r="D129" s="302"/>
      <c r="E129" s="303"/>
      <c r="F129" s="303"/>
      <c r="G129" s="303"/>
      <c r="H129" s="303"/>
      <c r="I129" s="304"/>
      <c r="J129" s="308"/>
      <c r="K129" s="309"/>
      <c r="L129" s="309"/>
      <c r="M129" s="309"/>
      <c r="N129" s="310"/>
      <c r="O129" s="312" t="s">
        <v>137</v>
      </c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100"/>
      <c r="AG129" s="313" t="s">
        <v>138</v>
      </c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24"/>
      <c r="AX129" s="323"/>
      <c r="AY129" s="320"/>
      <c r="AZ129" s="320"/>
      <c r="BA129" s="320"/>
      <c r="BB129" s="321"/>
      <c r="BC129" s="303"/>
      <c r="BD129" s="304"/>
    </row>
    <row r="130" ht="12" customHeight="1" thickBot="1"/>
    <row r="131" spans="2:56" ht="13.5" thickBot="1">
      <c r="B131" s="294" t="s">
        <v>11</v>
      </c>
      <c r="C131" s="295"/>
      <c r="D131" s="296" t="s">
        <v>73</v>
      </c>
      <c r="E131" s="297"/>
      <c r="F131" s="297"/>
      <c r="G131" s="297"/>
      <c r="H131" s="297"/>
      <c r="I131" s="298"/>
      <c r="J131" s="195" t="s">
        <v>14</v>
      </c>
      <c r="K131" s="195"/>
      <c r="L131" s="195"/>
      <c r="M131" s="195"/>
      <c r="N131" s="195"/>
      <c r="O131" s="194" t="s">
        <v>120</v>
      </c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6"/>
      <c r="AX131" s="194"/>
      <c r="AY131" s="195"/>
      <c r="AZ131" s="195"/>
      <c r="BA131" s="195"/>
      <c r="BB131" s="195"/>
      <c r="BC131" s="325"/>
      <c r="BD131" s="326"/>
    </row>
    <row r="132" spans="2:56" ht="18" customHeight="1">
      <c r="B132" s="290">
        <v>95</v>
      </c>
      <c r="C132" s="291"/>
      <c r="D132" s="299">
        <v>3</v>
      </c>
      <c r="E132" s="300"/>
      <c r="F132" s="300"/>
      <c r="G132" s="300"/>
      <c r="H132" s="300"/>
      <c r="I132" s="301"/>
      <c r="J132" s="305">
        <f>$J$126</f>
        <v>0.6277777777777774</v>
      </c>
      <c r="K132" s="306"/>
      <c r="L132" s="306"/>
      <c r="M132" s="306"/>
      <c r="N132" s="307"/>
      <c r="O132" s="311">
        <f>IF(ISBLANK($BA$57),"",IF($AX$57&lt;$BA$57,$AG$57,$O$57))</f>
      </c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31" t="s">
        <v>17</v>
      </c>
      <c r="AG132" s="227">
        <f>IF(ISBLANK($BA$59),"",IF($AX$59&lt;$BA$59,$AG$59,$O$59))</f>
      </c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89"/>
      <c r="AX132" s="322"/>
      <c r="AY132" s="318"/>
      <c r="AZ132" s="318" t="s">
        <v>16</v>
      </c>
      <c r="BA132" s="318"/>
      <c r="BB132" s="319"/>
      <c r="BC132" s="300"/>
      <c r="BD132" s="301"/>
    </row>
    <row r="133" spans="2:56" ht="12" customHeight="1" thickBot="1">
      <c r="B133" s="292"/>
      <c r="C133" s="293"/>
      <c r="D133" s="302"/>
      <c r="E133" s="303"/>
      <c r="F133" s="303"/>
      <c r="G133" s="303"/>
      <c r="H133" s="303"/>
      <c r="I133" s="304"/>
      <c r="J133" s="308"/>
      <c r="K133" s="309"/>
      <c r="L133" s="309"/>
      <c r="M133" s="309"/>
      <c r="N133" s="310"/>
      <c r="O133" s="312" t="s">
        <v>195</v>
      </c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100"/>
      <c r="AG133" s="313" t="s">
        <v>196</v>
      </c>
      <c r="AH133" s="313"/>
      <c r="AI133" s="313"/>
      <c r="AJ133" s="313"/>
      <c r="AK133" s="313"/>
      <c r="AL133" s="313"/>
      <c r="AM133" s="313"/>
      <c r="AN133" s="313"/>
      <c r="AO133" s="313"/>
      <c r="AP133" s="313"/>
      <c r="AQ133" s="313"/>
      <c r="AR133" s="313"/>
      <c r="AS133" s="313"/>
      <c r="AT133" s="313"/>
      <c r="AU133" s="313"/>
      <c r="AV133" s="313"/>
      <c r="AW133" s="324"/>
      <c r="AX133" s="323"/>
      <c r="AY133" s="320"/>
      <c r="AZ133" s="320"/>
      <c r="BA133" s="320"/>
      <c r="BB133" s="321"/>
      <c r="BC133" s="303"/>
      <c r="BD133" s="304"/>
    </row>
    <row r="134" spans="2:56" ht="18" customHeight="1">
      <c r="B134" s="290">
        <v>96</v>
      </c>
      <c r="C134" s="291"/>
      <c r="D134" s="299">
        <v>4</v>
      </c>
      <c r="E134" s="300"/>
      <c r="F134" s="300"/>
      <c r="G134" s="300"/>
      <c r="H134" s="300"/>
      <c r="I134" s="301"/>
      <c r="J134" s="305">
        <f>$J$126</f>
        <v>0.6277777777777774</v>
      </c>
      <c r="K134" s="306"/>
      <c r="L134" s="306"/>
      <c r="M134" s="306"/>
      <c r="N134" s="307"/>
      <c r="O134" s="311">
        <f>IF(ISBLANK($BA$61),"",IF($AX$61&lt;$BA$61,$AG$61,$O$61))</f>
      </c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31" t="s">
        <v>17</v>
      </c>
      <c r="AG134" s="227">
        <f>IF(ISBLANK($BA$63),"",IF($AX$63&lt;$BA$63,$AG$63,$O$63))</f>
      </c>
      <c r="AH134" s="227"/>
      <c r="AI134" s="227"/>
      <c r="AJ134" s="227"/>
      <c r="AK134" s="227"/>
      <c r="AL134" s="227"/>
      <c r="AM134" s="227"/>
      <c r="AN134" s="227"/>
      <c r="AO134" s="227"/>
      <c r="AP134" s="227"/>
      <c r="AQ134" s="227"/>
      <c r="AR134" s="227"/>
      <c r="AS134" s="227"/>
      <c r="AT134" s="227"/>
      <c r="AU134" s="227"/>
      <c r="AV134" s="227"/>
      <c r="AW134" s="289"/>
      <c r="AX134" s="322"/>
      <c r="AY134" s="318"/>
      <c r="AZ134" s="318" t="s">
        <v>16</v>
      </c>
      <c r="BA134" s="318"/>
      <c r="BB134" s="319"/>
      <c r="BC134" s="300"/>
      <c r="BD134" s="301"/>
    </row>
    <row r="135" spans="2:56" ht="12" customHeight="1" thickBot="1">
      <c r="B135" s="292"/>
      <c r="C135" s="293"/>
      <c r="D135" s="302"/>
      <c r="E135" s="303"/>
      <c r="F135" s="303"/>
      <c r="G135" s="303"/>
      <c r="H135" s="303"/>
      <c r="I135" s="304"/>
      <c r="J135" s="308"/>
      <c r="K135" s="309"/>
      <c r="L135" s="309"/>
      <c r="M135" s="309"/>
      <c r="N135" s="310"/>
      <c r="O135" s="312" t="s">
        <v>197</v>
      </c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313"/>
      <c r="AE135" s="313"/>
      <c r="AF135" s="100"/>
      <c r="AG135" s="313" t="s">
        <v>198</v>
      </c>
      <c r="AH135" s="313"/>
      <c r="AI135" s="313"/>
      <c r="AJ135" s="313"/>
      <c r="AK135" s="313"/>
      <c r="AL135" s="313"/>
      <c r="AM135" s="313"/>
      <c r="AN135" s="313"/>
      <c r="AO135" s="313"/>
      <c r="AP135" s="313"/>
      <c r="AQ135" s="313"/>
      <c r="AR135" s="313"/>
      <c r="AS135" s="313"/>
      <c r="AT135" s="313"/>
      <c r="AU135" s="313"/>
      <c r="AV135" s="313"/>
      <c r="AW135" s="324"/>
      <c r="AX135" s="323"/>
      <c r="AY135" s="320"/>
      <c r="AZ135" s="320"/>
      <c r="BA135" s="320"/>
      <c r="BB135" s="321"/>
      <c r="BC135" s="303"/>
      <c r="BD135" s="304"/>
    </row>
    <row r="136" ht="12" customHeight="1"/>
    <row r="137" spans="2:44" ht="18">
      <c r="B137" s="124" t="s">
        <v>231</v>
      </c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</row>
    <row r="138" spans="7:81" s="104" customFormat="1" ht="12.75" customHeight="1" thickBot="1">
      <c r="G138" s="4"/>
      <c r="H138" s="138"/>
      <c r="I138" s="138"/>
      <c r="J138" s="138"/>
      <c r="K138" s="138"/>
      <c r="L138" s="138"/>
      <c r="M138" s="112"/>
      <c r="N138" s="112"/>
      <c r="O138" s="112"/>
      <c r="P138" s="112"/>
      <c r="Q138" s="112"/>
      <c r="R138" s="112"/>
      <c r="S138" s="112"/>
      <c r="T138" s="111"/>
      <c r="U138" s="139"/>
      <c r="V138" s="139"/>
      <c r="W138" s="139"/>
      <c r="X138" s="140"/>
      <c r="Y138" s="140"/>
      <c r="Z138" s="140"/>
      <c r="AA138" s="140"/>
      <c r="AB138" s="140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1"/>
      <c r="AM138" s="140"/>
      <c r="AN138" s="140"/>
      <c r="AO138" s="140"/>
      <c r="AP138" s="140"/>
      <c r="AQ138" s="140"/>
      <c r="AR138" s="112"/>
      <c r="BF138" s="105"/>
      <c r="BG138" s="105"/>
      <c r="BH138" s="105"/>
      <c r="BI138" s="105"/>
      <c r="BJ138" s="105"/>
      <c r="BK138" s="105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05"/>
      <c r="BW138" s="106"/>
      <c r="BX138" s="106"/>
      <c r="BY138" s="106"/>
      <c r="BZ138" s="106"/>
      <c r="CA138" s="106"/>
      <c r="CB138" s="106"/>
      <c r="CC138" s="106"/>
    </row>
    <row r="139" spans="2:56" ht="13.5" thickBot="1">
      <c r="B139" s="294" t="s">
        <v>11</v>
      </c>
      <c r="C139" s="295"/>
      <c r="D139" s="296" t="s">
        <v>73</v>
      </c>
      <c r="E139" s="297"/>
      <c r="F139" s="297"/>
      <c r="G139" s="297"/>
      <c r="H139" s="297"/>
      <c r="I139" s="298"/>
      <c r="J139" s="195" t="s">
        <v>14</v>
      </c>
      <c r="K139" s="195"/>
      <c r="L139" s="195"/>
      <c r="M139" s="195"/>
      <c r="N139" s="195"/>
      <c r="O139" s="194" t="s">
        <v>121</v>
      </c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6"/>
      <c r="AX139" s="194" t="s">
        <v>18</v>
      </c>
      <c r="AY139" s="195"/>
      <c r="AZ139" s="195"/>
      <c r="BA139" s="195"/>
      <c r="BB139" s="195"/>
      <c r="BC139" s="325"/>
      <c r="BD139" s="326"/>
    </row>
    <row r="140" spans="2:56" ht="18" customHeight="1">
      <c r="B140" s="290">
        <v>97</v>
      </c>
      <c r="C140" s="327"/>
      <c r="D140" s="299">
        <v>4</v>
      </c>
      <c r="E140" s="300"/>
      <c r="F140" s="300"/>
      <c r="G140" s="300"/>
      <c r="H140" s="300"/>
      <c r="I140" s="301"/>
      <c r="J140" s="305">
        <v>0.6430555555555556</v>
      </c>
      <c r="K140" s="306"/>
      <c r="L140" s="306"/>
      <c r="M140" s="306"/>
      <c r="N140" s="307"/>
      <c r="O140" s="311">
        <f>IF(ISBLANK($BA$96),"",IF($AX$96&lt;$BA$96,$O$96,$AG$96))</f>
      </c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31" t="s">
        <v>17</v>
      </c>
      <c r="AG140" s="227">
        <f>IF(ISBLANK($BA$98),"",IF($AX$98&lt;$BA$98,$O$98,$AG$98))</f>
      </c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89"/>
      <c r="AX140" s="322"/>
      <c r="AY140" s="318"/>
      <c r="AZ140" s="318" t="s">
        <v>16</v>
      </c>
      <c r="BA140" s="318"/>
      <c r="BB140" s="319"/>
      <c r="BC140" s="299"/>
      <c r="BD140" s="301"/>
    </row>
    <row r="141" spans="2:56" ht="12" customHeight="1" thickBot="1">
      <c r="B141" s="292"/>
      <c r="C141" s="328"/>
      <c r="D141" s="302"/>
      <c r="E141" s="303"/>
      <c r="F141" s="303"/>
      <c r="G141" s="303"/>
      <c r="H141" s="303"/>
      <c r="I141" s="304"/>
      <c r="J141" s="308"/>
      <c r="K141" s="309"/>
      <c r="L141" s="309"/>
      <c r="M141" s="309"/>
      <c r="N141" s="310"/>
      <c r="O141" s="312" t="s">
        <v>167</v>
      </c>
      <c r="P141" s="313"/>
      <c r="Q141" s="313"/>
      <c r="R141" s="313"/>
      <c r="S141" s="313"/>
      <c r="T141" s="313"/>
      <c r="U141" s="313"/>
      <c r="V141" s="313"/>
      <c r="W141" s="313"/>
      <c r="X141" s="313"/>
      <c r="Y141" s="313"/>
      <c r="Z141" s="313"/>
      <c r="AA141" s="313"/>
      <c r="AB141" s="313"/>
      <c r="AC141" s="313"/>
      <c r="AD141" s="313"/>
      <c r="AE141" s="313"/>
      <c r="AF141" s="100"/>
      <c r="AG141" s="313" t="s">
        <v>168</v>
      </c>
      <c r="AH141" s="313"/>
      <c r="AI141" s="313"/>
      <c r="AJ141" s="313"/>
      <c r="AK141" s="313"/>
      <c r="AL141" s="313"/>
      <c r="AM141" s="313"/>
      <c r="AN141" s="313"/>
      <c r="AO141" s="313"/>
      <c r="AP141" s="313"/>
      <c r="AQ141" s="313"/>
      <c r="AR141" s="313"/>
      <c r="AS141" s="313"/>
      <c r="AT141" s="313"/>
      <c r="AU141" s="313"/>
      <c r="AV141" s="313"/>
      <c r="AW141" s="324"/>
      <c r="AX141" s="323"/>
      <c r="AY141" s="320"/>
      <c r="AZ141" s="320"/>
      <c r="BA141" s="320"/>
      <c r="BB141" s="321"/>
      <c r="BC141" s="302"/>
      <c r="BD141" s="304"/>
    </row>
    <row r="142" spans="65:83" ht="12" customHeight="1" thickBot="1">
      <c r="BM142"/>
      <c r="BN142" s="70"/>
      <c r="BO142" s="70"/>
      <c r="BP142" s="70"/>
      <c r="BQ142" s="70"/>
      <c r="BR142" s="70"/>
      <c r="BS142" s="70"/>
      <c r="BT142" s="70"/>
      <c r="BU142" s="70"/>
      <c r="BV142" s="5"/>
      <c r="BW142" s="5"/>
      <c r="BX142" s="5"/>
      <c r="BY142"/>
      <c r="BZ142"/>
      <c r="CA142"/>
      <c r="CB142"/>
      <c r="CC142"/>
      <c r="CD142"/>
      <c r="CE142"/>
    </row>
    <row r="143" spans="2:56" ht="13.5" thickBot="1">
      <c r="B143" s="294" t="s">
        <v>11</v>
      </c>
      <c r="C143" s="295"/>
      <c r="D143" s="296" t="s">
        <v>73</v>
      </c>
      <c r="E143" s="297"/>
      <c r="F143" s="297"/>
      <c r="G143" s="297"/>
      <c r="H143" s="297"/>
      <c r="I143" s="298"/>
      <c r="J143" s="195" t="s">
        <v>14</v>
      </c>
      <c r="K143" s="195"/>
      <c r="L143" s="195"/>
      <c r="M143" s="195"/>
      <c r="N143" s="195"/>
      <c r="O143" s="194" t="s">
        <v>122</v>
      </c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6"/>
      <c r="AX143" s="194" t="s">
        <v>18</v>
      </c>
      <c r="AY143" s="195"/>
      <c r="AZ143" s="195"/>
      <c r="BA143" s="195"/>
      <c r="BB143" s="195"/>
      <c r="BC143" s="325"/>
      <c r="BD143" s="326"/>
    </row>
    <row r="144" spans="2:56" ht="18" customHeight="1">
      <c r="B144" s="290">
        <v>98</v>
      </c>
      <c r="C144" s="327"/>
      <c r="D144" s="299">
        <v>3</v>
      </c>
      <c r="E144" s="300"/>
      <c r="F144" s="300"/>
      <c r="G144" s="300"/>
      <c r="H144" s="300"/>
      <c r="I144" s="301"/>
      <c r="J144" s="305">
        <f>$J$140</f>
        <v>0.6430555555555556</v>
      </c>
      <c r="K144" s="306"/>
      <c r="L144" s="306"/>
      <c r="M144" s="306"/>
      <c r="N144" s="307"/>
      <c r="O144" s="311">
        <f>IF(ISBLANK($BA$96),"",IF($AX$96&lt;$BA$96,$AG$96,$O$96))</f>
      </c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31" t="s">
        <v>17</v>
      </c>
      <c r="AG144" s="227">
        <f>IF(ISBLANK($BA$98),"",IF($AX$98&lt;$BA$98,$AG$98,$O$98))</f>
      </c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  <c r="AS144" s="227"/>
      <c r="AT144" s="227"/>
      <c r="AU144" s="227"/>
      <c r="AV144" s="227"/>
      <c r="AW144" s="289"/>
      <c r="AX144" s="322"/>
      <c r="AY144" s="318"/>
      <c r="AZ144" s="318" t="s">
        <v>16</v>
      </c>
      <c r="BA144" s="318"/>
      <c r="BB144" s="319"/>
      <c r="BC144" s="299"/>
      <c r="BD144" s="301"/>
    </row>
    <row r="145" spans="2:56" ht="12" customHeight="1" thickBot="1">
      <c r="B145" s="292"/>
      <c r="C145" s="328"/>
      <c r="D145" s="302"/>
      <c r="E145" s="303"/>
      <c r="F145" s="303"/>
      <c r="G145" s="303"/>
      <c r="H145" s="303"/>
      <c r="I145" s="304"/>
      <c r="J145" s="308"/>
      <c r="K145" s="309"/>
      <c r="L145" s="309"/>
      <c r="M145" s="309"/>
      <c r="N145" s="310"/>
      <c r="O145" s="312" t="s">
        <v>169</v>
      </c>
      <c r="P145" s="313"/>
      <c r="Q145" s="313"/>
      <c r="R145" s="313"/>
      <c r="S145" s="313"/>
      <c r="T145" s="313"/>
      <c r="U145" s="313"/>
      <c r="V145" s="313"/>
      <c r="W145" s="313"/>
      <c r="X145" s="313"/>
      <c r="Y145" s="313"/>
      <c r="Z145" s="313"/>
      <c r="AA145" s="313"/>
      <c r="AB145" s="313"/>
      <c r="AC145" s="313"/>
      <c r="AD145" s="313"/>
      <c r="AE145" s="313"/>
      <c r="AF145" s="100"/>
      <c r="AG145" s="313" t="s">
        <v>170</v>
      </c>
      <c r="AH145" s="313"/>
      <c r="AI145" s="313"/>
      <c r="AJ145" s="313"/>
      <c r="AK145" s="313"/>
      <c r="AL145" s="313"/>
      <c r="AM145" s="313"/>
      <c r="AN145" s="313"/>
      <c r="AO145" s="313"/>
      <c r="AP145" s="313"/>
      <c r="AQ145" s="313"/>
      <c r="AR145" s="313"/>
      <c r="AS145" s="313"/>
      <c r="AT145" s="313"/>
      <c r="AU145" s="313"/>
      <c r="AV145" s="313"/>
      <c r="AW145" s="324"/>
      <c r="AX145" s="323"/>
      <c r="AY145" s="320"/>
      <c r="AZ145" s="320"/>
      <c r="BA145" s="320"/>
      <c r="BB145" s="321"/>
      <c r="BC145" s="302"/>
      <c r="BD145" s="304"/>
    </row>
    <row r="146" spans="65:83" ht="12" customHeight="1" thickBot="1">
      <c r="BM146"/>
      <c r="BN146" s="70"/>
      <c r="BO146" s="70"/>
      <c r="BP146" s="70"/>
      <c r="BQ146" s="70"/>
      <c r="BR146" s="70"/>
      <c r="BS146" s="70"/>
      <c r="BT146" s="70"/>
      <c r="BU146" s="70"/>
      <c r="BV146" s="5"/>
      <c r="BW146" s="5"/>
      <c r="BX146" s="5"/>
      <c r="BY146"/>
      <c r="BZ146"/>
      <c r="CA146"/>
      <c r="CB146"/>
      <c r="CC146"/>
      <c r="CD146"/>
      <c r="CE146"/>
    </row>
    <row r="147" spans="2:56" ht="13.5" thickBot="1">
      <c r="B147" s="294" t="s">
        <v>11</v>
      </c>
      <c r="C147" s="295"/>
      <c r="D147" s="296" t="s">
        <v>73</v>
      </c>
      <c r="E147" s="297"/>
      <c r="F147" s="297"/>
      <c r="G147" s="297"/>
      <c r="H147" s="297"/>
      <c r="I147" s="298"/>
      <c r="J147" s="195" t="s">
        <v>14</v>
      </c>
      <c r="K147" s="195"/>
      <c r="L147" s="195"/>
      <c r="M147" s="195"/>
      <c r="N147" s="195"/>
      <c r="O147" s="194" t="s">
        <v>126</v>
      </c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6"/>
      <c r="AX147" s="194" t="s">
        <v>18</v>
      </c>
      <c r="AY147" s="195"/>
      <c r="AZ147" s="195"/>
      <c r="BA147" s="195"/>
      <c r="BB147" s="195"/>
      <c r="BC147" s="325"/>
      <c r="BD147" s="326"/>
    </row>
    <row r="148" spans="2:56" ht="18" customHeight="1">
      <c r="B148" s="290">
        <v>99</v>
      </c>
      <c r="C148" s="327"/>
      <c r="D148" s="299">
        <v>2</v>
      </c>
      <c r="E148" s="300"/>
      <c r="F148" s="300"/>
      <c r="G148" s="300"/>
      <c r="H148" s="300"/>
      <c r="I148" s="301"/>
      <c r="J148" s="305">
        <f>$J$140</f>
        <v>0.6430555555555556</v>
      </c>
      <c r="K148" s="306"/>
      <c r="L148" s="306"/>
      <c r="M148" s="306"/>
      <c r="N148" s="307"/>
      <c r="O148" s="311">
        <f>IF(ISBLANK($BA$90),"",IF($AX$90&lt;$BA$90,$O$90,$AG$90))</f>
      </c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31" t="s">
        <v>17</v>
      </c>
      <c r="AG148" s="227">
        <f>IF(ISBLANK($BA$92),"",IF($AX$92&lt;$BA$92,$O$92,$AG$92))</f>
      </c>
      <c r="AH148" s="227"/>
      <c r="AI148" s="227"/>
      <c r="AJ148" s="227"/>
      <c r="AK148" s="227"/>
      <c r="AL148" s="227"/>
      <c r="AM148" s="227"/>
      <c r="AN148" s="227"/>
      <c r="AO148" s="227"/>
      <c r="AP148" s="227"/>
      <c r="AQ148" s="227"/>
      <c r="AR148" s="227"/>
      <c r="AS148" s="227"/>
      <c r="AT148" s="227"/>
      <c r="AU148" s="227"/>
      <c r="AV148" s="227"/>
      <c r="AW148" s="289"/>
      <c r="AX148" s="322"/>
      <c r="AY148" s="318"/>
      <c r="AZ148" s="318" t="s">
        <v>16</v>
      </c>
      <c r="BA148" s="318"/>
      <c r="BB148" s="319"/>
      <c r="BC148" s="299"/>
      <c r="BD148" s="301"/>
    </row>
    <row r="149" spans="2:56" ht="12" customHeight="1" thickBot="1">
      <c r="B149" s="292"/>
      <c r="C149" s="328"/>
      <c r="D149" s="302"/>
      <c r="E149" s="303"/>
      <c r="F149" s="303"/>
      <c r="G149" s="303"/>
      <c r="H149" s="303"/>
      <c r="I149" s="304"/>
      <c r="J149" s="308"/>
      <c r="K149" s="309"/>
      <c r="L149" s="309"/>
      <c r="M149" s="309"/>
      <c r="N149" s="310"/>
      <c r="O149" s="312" t="s">
        <v>165</v>
      </c>
      <c r="P149" s="313"/>
      <c r="Q149" s="313"/>
      <c r="R149" s="313"/>
      <c r="S149" s="313"/>
      <c r="T149" s="313"/>
      <c r="U149" s="313"/>
      <c r="V149" s="313"/>
      <c r="W149" s="313"/>
      <c r="X149" s="313"/>
      <c r="Y149" s="313"/>
      <c r="Z149" s="313"/>
      <c r="AA149" s="313"/>
      <c r="AB149" s="313"/>
      <c r="AC149" s="313"/>
      <c r="AD149" s="313"/>
      <c r="AE149" s="313"/>
      <c r="AF149" s="100"/>
      <c r="AG149" s="313" t="s">
        <v>166</v>
      </c>
      <c r="AH149" s="313"/>
      <c r="AI149" s="313"/>
      <c r="AJ149" s="313"/>
      <c r="AK149" s="313"/>
      <c r="AL149" s="313"/>
      <c r="AM149" s="313"/>
      <c r="AN149" s="313"/>
      <c r="AO149" s="313"/>
      <c r="AP149" s="313"/>
      <c r="AQ149" s="313"/>
      <c r="AR149" s="313"/>
      <c r="AS149" s="313"/>
      <c r="AT149" s="313"/>
      <c r="AU149" s="313"/>
      <c r="AV149" s="313"/>
      <c r="AW149" s="324"/>
      <c r="AX149" s="323"/>
      <c r="AY149" s="320"/>
      <c r="AZ149" s="320"/>
      <c r="BA149" s="320"/>
      <c r="BB149" s="321"/>
      <c r="BC149" s="302"/>
      <c r="BD149" s="304"/>
    </row>
    <row r="150" spans="65:83" ht="12" customHeight="1" thickBot="1">
      <c r="BM150"/>
      <c r="BN150" s="70"/>
      <c r="BO150" s="70"/>
      <c r="BP150" s="70"/>
      <c r="BQ150" s="70"/>
      <c r="BR150" s="70"/>
      <c r="BS150" s="70"/>
      <c r="BT150" s="70"/>
      <c r="BU150" s="70"/>
      <c r="BV150" s="5"/>
      <c r="BW150" s="5"/>
      <c r="BX150" s="5"/>
      <c r="BY150"/>
      <c r="BZ150"/>
      <c r="CA150"/>
      <c r="CB150"/>
      <c r="CC150"/>
      <c r="CD150"/>
      <c r="CE150"/>
    </row>
    <row r="151" spans="2:56" ht="13.5" thickBot="1">
      <c r="B151" s="294" t="s">
        <v>11</v>
      </c>
      <c r="C151" s="295"/>
      <c r="D151" s="296" t="s">
        <v>73</v>
      </c>
      <c r="E151" s="297"/>
      <c r="F151" s="297"/>
      <c r="G151" s="297"/>
      <c r="H151" s="297"/>
      <c r="I151" s="298"/>
      <c r="J151" s="195" t="s">
        <v>14</v>
      </c>
      <c r="K151" s="195"/>
      <c r="L151" s="195"/>
      <c r="M151" s="195"/>
      <c r="N151" s="195"/>
      <c r="O151" s="194" t="s">
        <v>127</v>
      </c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6"/>
      <c r="AX151" s="194" t="s">
        <v>18</v>
      </c>
      <c r="AY151" s="195"/>
      <c r="AZ151" s="195"/>
      <c r="BA151" s="195"/>
      <c r="BB151" s="195"/>
      <c r="BC151" s="325"/>
      <c r="BD151" s="326"/>
    </row>
    <row r="152" spans="2:56" ht="18" customHeight="1">
      <c r="B152" s="290">
        <v>100</v>
      </c>
      <c r="C152" s="327"/>
      <c r="D152" s="299">
        <v>1</v>
      </c>
      <c r="E152" s="300"/>
      <c r="F152" s="300"/>
      <c r="G152" s="300"/>
      <c r="H152" s="300"/>
      <c r="I152" s="301"/>
      <c r="J152" s="305">
        <f>$J$140</f>
        <v>0.6430555555555556</v>
      </c>
      <c r="K152" s="306"/>
      <c r="L152" s="306"/>
      <c r="M152" s="306"/>
      <c r="N152" s="307"/>
      <c r="O152" s="329">
        <f>IF(ISBLANK($BA$90),"",IF($AX$90&lt;$BA$90,$AG$90,$O$90))</f>
      </c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1" t="s">
        <v>17</v>
      </c>
      <c r="AG152" s="330">
        <f>IF(ISBLANK($BA$92),"",IF($AX$92&lt;$BA$92,$AG$92,$O$92))</f>
      </c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1"/>
      <c r="AX152" s="322"/>
      <c r="AY152" s="318"/>
      <c r="AZ152" s="318" t="s">
        <v>16</v>
      </c>
      <c r="BA152" s="318"/>
      <c r="BB152" s="319"/>
      <c r="BC152" s="299"/>
      <c r="BD152" s="301"/>
    </row>
    <row r="153" spans="2:56" ht="12" customHeight="1" thickBot="1">
      <c r="B153" s="292"/>
      <c r="C153" s="328"/>
      <c r="D153" s="302"/>
      <c r="E153" s="303"/>
      <c r="F153" s="303"/>
      <c r="G153" s="303"/>
      <c r="H153" s="303"/>
      <c r="I153" s="304"/>
      <c r="J153" s="308"/>
      <c r="K153" s="309"/>
      <c r="L153" s="309"/>
      <c r="M153" s="309"/>
      <c r="N153" s="310"/>
      <c r="O153" s="312" t="s">
        <v>163</v>
      </c>
      <c r="P153" s="313"/>
      <c r="Q153" s="313"/>
      <c r="R153" s="313"/>
      <c r="S153" s="313"/>
      <c r="T153" s="313"/>
      <c r="U153" s="313"/>
      <c r="V153" s="313"/>
      <c r="W153" s="313"/>
      <c r="X153" s="313"/>
      <c r="Y153" s="313"/>
      <c r="Z153" s="313"/>
      <c r="AA153" s="313"/>
      <c r="AB153" s="313"/>
      <c r="AC153" s="313"/>
      <c r="AD153" s="313"/>
      <c r="AE153" s="313"/>
      <c r="AF153" s="100"/>
      <c r="AG153" s="313" t="s">
        <v>164</v>
      </c>
      <c r="AH153" s="313"/>
      <c r="AI153" s="313"/>
      <c r="AJ153" s="313"/>
      <c r="AK153" s="313"/>
      <c r="AL153" s="313"/>
      <c r="AM153" s="313"/>
      <c r="AN153" s="313"/>
      <c r="AO153" s="313"/>
      <c r="AP153" s="313"/>
      <c r="AQ153" s="313"/>
      <c r="AR153" s="313"/>
      <c r="AS153" s="313"/>
      <c r="AT153" s="313"/>
      <c r="AU153" s="313"/>
      <c r="AV153" s="313"/>
      <c r="AW153" s="324"/>
      <c r="AX153" s="323"/>
      <c r="AY153" s="320"/>
      <c r="AZ153" s="320"/>
      <c r="BA153" s="320"/>
      <c r="BB153" s="321"/>
      <c r="BC153" s="302"/>
      <c r="BD153" s="304"/>
    </row>
    <row r="154" spans="65:83" ht="12" customHeight="1" thickBot="1">
      <c r="BM154"/>
      <c r="BN154" s="70"/>
      <c r="BO154" s="70"/>
      <c r="BP154" s="70"/>
      <c r="BQ154" s="70"/>
      <c r="BR154" s="70"/>
      <c r="BS154" s="70"/>
      <c r="BT154" s="70"/>
      <c r="BU154" s="70"/>
      <c r="BV154" s="5"/>
      <c r="BW154" s="5"/>
      <c r="BX154" s="5"/>
      <c r="BY154"/>
      <c r="BZ154"/>
      <c r="CA154"/>
      <c r="CB154"/>
      <c r="CC154"/>
      <c r="CD154"/>
      <c r="CE154"/>
    </row>
    <row r="155" spans="2:56" ht="13.5" thickBot="1">
      <c r="B155" s="294" t="s">
        <v>11</v>
      </c>
      <c r="C155" s="295"/>
      <c r="D155" s="296" t="s">
        <v>73</v>
      </c>
      <c r="E155" s="297"/>
      <c r="F155" s="297"/>
      <c r="G155" s="297"/>
      <c r="H155" s="297"/>
      <c r="I155" s="298"/>
      <c r="J155" s="195" t="s">
        <v>14</v>
      </c>
      <c r="K155" s="195"/>
      <c r="L155" s="195"/>
      <c r="M155" s="195"/>
      <c r="N155" s="195"/>
      <c r="O155" s="194" t="s">
        <v>123</v>
      </c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6"/>
      <c r="AX155" s="194" t="s">
        <v>18</v>
      </c>
      <c r="AY155" s="195"/>
      <c r="AZ155" s="195"/>
      <c r="BA155" s="195"/>
      <c r="BB155" s="195"/>
      <c r="BC155" s="325"/>
      <c r="BD155" s="326"/>
    </row>
    <row r="156" spans="2:56" ht="18" customHeight="1">
      <c r="B156" s="290">
        <v>101</v>
      </c>
      <c r="C156" s="327"/>
      <c r="D156" s="299">
        <v>4</v>
      </c>
      <c r="E156" s="300"/>
      <c r="F156" s="300"/>
      <c r="G156" s="300"/>
      <c r="H156" s="300"/>
      <c r="I156" s="301"/>
      <c r="J156" s="305">
        <f>$J$140+$AA$5*$AD$5+$AU$5</f>
        <v>0.6527777777777778</v>
      </c>
      <c r="K156" s="306"/>
      <c r="L156" s="306"/>
      <c r="M156" s="306"/>
      <c r="N156" s="307"/>
      <c r="O156" s="311">
        <f>IF(ISBLANK($BA$108),"",IF($AX$108&lt;$BA$108,$O$108,$AG$108))</f>
      </c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31" t="s">
        <v>17</v>
      </c>
      <c r="AG156" s="227">
        <f>IF(ISBLANK($BA$110),"",IF($AX$110&lt;$BA$110,$O$110,$AG$110))</f>
      </c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227"/>
      <c r="AS156" s="227"/>
      <c r="AT156" s="227"/>
      <c r="AU156" s="227"/>
      <c r="AV156" s="227"/>
      <c r="AW156" s="289"/>
      <c r="AX156" s="322"/>
      <c r="AY156" s="318"/>
      <c r="AZ156" s="318" t="s">
        <v>16</v>
      </c>
      <c r="BA156" s="318"/>
      <c r="BB156" s="319"/>
      <c r="BC156" s="299"/>
      <c r="BD156" s="301"/>
    </row>
    <row r="157" spans="2:56" ht="12" customHeight="1" thickBot="1">
      <c r="B157" s="292"/>
      <c r="C157" s="328"/>
      <c r="D157" s="302"/>
      <c r="E157" s="303"/>
      <c r="F157" s="303"/>
      <c r="G157" s="303"/>
      <c r="H157" s="303"/>
      <c r="I157" s="304"/>
      <c r="J157" s="308"/>
      <c r="K157" s="309"/>
      <c r="L157" s="309"/>
      <c r="M157" s="309"/>
      <c r="N157" s="310"/>
      <c r="O157" s="312" t="s">
        <v>159</v>
      </c>
      <c r="P157" s="313"/>
      <c r="Q157" s="313"/>
      <c r="R157" s="313"/>
      <c r="S157" s="313"/>
      <c r="T157" s="313"/>
      <c r="U157" s="313"/>
      <c r="V157" s="313"/>
      <c r="W157" s="313"/>
      <c r="X157" s="313"/>
      <c r="Y157" s="313"/>
      <c r="Z157" s="313"/>
      <c r="AA157" s="313"/>
      <c r="AB157" s="313"/>
      <c r="AC157" s="313"/>
      <c r="AD157" s="313"/>
      <c r="AE157" s="313"/>
      <c r="AF157" s="100"/>
      <c r="AG157" s="313" t="s">
        <v>160</v>
      </c>
      <c r="AH157" s="313"/>
      <c r="AI157" s="313"/>
      <c r="AJ157" s="313"/>
      <c r="AK157" s="313"/>
      <c r="AL157" s="313"/>
      <c r="AM157" s="313"/>
      <c r="AN157" s="313"/>
      <c r="AO157" s="313"/>
      <c r="AP157" s="313"/>
      <c r="AQ157" s="313"/>
      <c r="AR157" s="313"/>
      <c r="AS157" s="313"/>
      <c r="AT157" s="313"/>
      <c r="AU157" s="313"/>
      <c r="AV157" s="313"/>
      <c r="AW157" s="324"/>
      <c r="AX157" s="323"/>
      <c r="AY157" s="320"/>
      <c r="AZ157" s="320"/>
      <c r="BA157" s="320"/>
      <c r="BB157" s="321"/>
      <c r="BC157" s="302"/>
      <c r="BD157" s="304"/>
    </row>
    <row r="158" spans="65:83" ht="12" customHeight="1" thickBot="1">
      <c r="BM158"/>
      <c r="BN158" s="70"/>
      <c r="BO158" s="70"/>
      <c r="BP158" s="70"/>
      <c r="BQ158" s="70"/>
      <c r="BR158" s="70"/>
      <c r="BS158" s="70"/>
      <c r="BT158" s="70"/>
      <c r="BU158" s="70"/>
      <c r="BV158" s="5"/>
      <c r="BW158" s="5"/>
      <c r="BX158" s="5"/>
      <c r="BY158"/>
      <c r="BZ158"/>
      <c r="CA158"/>
      <c r="CB158"/>
      <c r="CC158"/>
      <c r="CD158"/>
      <c r="CE158"/>
    </row>
    <row r="159" spans="2:56" ht="13.5" thickBot="1">
      <c r="B159" s="294" t="s">
        <v>11</v>
      </c>
      <c r="C159" s="295"/>
      <c r="D159" s="296" t="s">
        <v>73</v>
      </c>
      <c r="E159" s="297"/>
      <c r="F159" s="297"/>
      <c r="G159" s="297"/>
      <c r="H159" s="297"/>
      <c r="I159" s="298"/>
      <c r="J159" s="195" t="s">
        <v>14</v>
      </c>
      <c r="K159" s="195"/>
      <c r="L159" s="195"/>
      <c r="M159" s="195"/>
      <c r="N159" s="195"/>
      <c r="O159" s="194" t="s">
        <v>124</v>
      </c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6"/>
      <c r="AX159" s="194" t="s">
        <v>18</v>
      </c>
      <c r="AY159" s="195"/>
      <c r="AZ159" s="195"/>
      <c r="BA159" s="195"/>
      <c r="BB159" s="195"/>
      <c r="BC159" s="325"/>
      <c r="BD159" s="326"/>
    </row>
    <row r="160" spans="2:56" ht="18" customHeight="1">
      <c r="B160" s="290">
        <v>102</v>
      </c>
      <c r="C160" s="327"/>
      <c r="D160" s="299">
        <v>3</v>
      </c>
      <c r="E160" s="300"/>
      <c r="F160" s="300"/>
      <c r="G160" s="300"/>
      <c r="H160" s="300"/>
      <c r="I160" s="301"/>
      <c r="J160" s="305">
        <f>$J$156</f>
        <v>0.6527777777777778</v>
      </c>
      <c r="K160" s="306"/>
      <c r="L160" s="306"/>
      <c r="M160" s="306"/>
      <c r="N160" s="307"/>
      <c r="O160" s="329">
        <f>IF(ISBLANK($BA$108),"",IF($AX$108&lt;$BA$108,$AG$108,$O$108))</f>
      </c>
      <c r="P160" s="330"/>
      <c r="Q160" s="330"/>
      <c r="R160" s="330"/>
      <c r="S160" s="330"/>
      <c r="T160" s="330"/>
      <c r="U160" s="330"/>
      <c r="V160" s="330"/>
      <c r="W160" s="330"/>
      <c r="X160" s="330"/>
      <c r="Y160" s="330"/>
      <c r="Z160" s="330"/>
      <c r="AA160" s="330"/>
      <c r="AB160" s="330"/>
      <c r="AC160" s="330"/>
      <c r="AD160" s="330"/>
      <c r="AE160" s="330"/>
      <c r="AF160" s="31" t="s">
        <v>17</v>
      </c>
      <c r="AG160" s="330">
        <f>IF(ISBLANK($BA$110),"",IF($AX$110&lt;$BA$110,$AG$110,$O$110))</f>
      </c>
      <c r="AH160" s="330"/>
      <c r="AI160" s="330"/>
      <c r="AJ160" s="330"/>
      <c r="AK160" s="330"/>
      <c r="AL160" s="330"/>
      <c r="AM160" s="330"/>
      <c r="AN160" s="330"/>
      <c r="AO160" s="330"/>
      <c r="AP160" s="330"/>
      <c r="AQ160" s="330"/>
      <c r="AR160" s="330"/>
      <c r="AS160" s="330"/>
      <c r="AT160" s="330"/>
      <c r="AU160" s="330"/>
      <c r="AV160" s="330"/>
      <c r="AW160" s="331"/>
      <c r="AX160" s="322"/>
      <c r="AY160" s="318"/>
      <c r="AZ160" s="318" t="s">
        <v>16</v>
      </c>
      <c r="BA160" s="318"/>
      <c r="BB160" s="319"/>
      <c r="BC160" s="299"/>
      <c r="BD160" s="301"/>
    </row>
    <row r="161" spans="2:56" ht="12" customHeight="1" thickBot="1">
      <c r="B161" s="292"/>
      <c r="C161" s="328"/>
      <c r="D161" s="302"/>
      <c r="E161" s="303"/>
      <c r="F161" s="303"/>
      <c r="G161" s="303"/>
      <c r="H161" s="303"/>
      <c r="I161" s="304"/>
      <c r="J161" s="308"/>
      <c r="K161" s="309"/>
      <c r="L161" s="309"/>
      <c r="M161" s="309"/>
      <c r="N161" s="310"/>
      <c r="O161" s="312" t="s">
        <v>161</v>
      </c>
      <c r="P161" s="313"/>
      <c r="Q161" s="313"/>
      <c r="R161" s="313"/>
      <c r="S161" s="313"/>
      <c r="T161" s="313"/>
      <c r="U161" s="313"/>
      <c r="V161" s="313"/>
      <c r="W161" s="313"/>
      <c r="X161" s="313"/>
      <c r="Y161" s="313"/>
      <c r="Z161" s="313"/>
      <c r="AA161" s="313"/>
      <c r="AB161" s="313"/>
      <c r="AC161" s="313"/>
      <c r="AD161" s="313"/>
      <c r="AE161" s="313"/>
      <c r="AF161" s="100"/>
      <c r="AG161" s="313" t="s">
        <v>162</v>
      </c>
      <c r="AH161" s="313"/>
      <c r="AI161" s="313"/>
      <c r="AJ161" s="313"/>
      <c r="AK161" s="313"/>
      <c r="AL161" s="313"/>
      <c r="AM161" s="313"/>
      <c r="AN161" s="313"/>
      <c r="AO161" s="313"/>
      <c r="AP161" s="313"/>
      <c r="AQ161" s="313"/>
      <c r="AR161" s="313"/>
      <c r="AS161" s="313"/>
      <c r="AT161" s="313"/>
      <c r="AU161" s="313"/>
      <c r="AV161" s="313"/>
      <c r="AW161" s="324"/>
      <c r="AX161" s="323"/>
      <c r="AY161" s="320"/>
      <c r="AZ161" s="320"/>
      <c r="BA161" s="320"/>
      <c r="BB161" s="321"/>
      <c r="BC161" s="302"/>
      <c r="BD161" s="304"/>
    </row>
    <row r="162" spans="55:83" ht="12" customHeight="1" thickBot="1">
      <c r="BC162" s="148"/>
      <c r="BD162" s="148"/>
      <c r="BM162"/>
      <c r="BN162" s="70"/>
      <c r="BO162" s="70"/>
      <c r="BP162" s="70"/>
      <c r="BQ162" s="70"/>
      <c r="BR162" s="70"/>
      <c r="BS162" s="70"/>
      <c r="BT162" s="70"/>
      <c r="BU162" s="70"/>
      <c r="BV162" s="5"/>
      <c r="BW162" s="5"/>
      <c r="BX162" s="5"/>
      <c r="BY162"/>
      <c r="BZ162"/>
      <c r="CA162"/>
      <c r="CB162"/>
      <c r="CC162"/>
      <c r="CD162"/>
      <c r="CE162"/>
    </row>
    <row r="163" spans="2:56" ht="13.5" thickBot="1">
      <c r="B163" s="294" t="s">
        <v>11</v>
      </c>
      <c r="C163" s="295"/>
      <c r="D163" s="296" t="s">
        <v>73</v>
      </c>
      <c r="E163" s="297"/>
      <c r="F163" s="297"/>
      <c r="G163" s="297"/>
      <c r="H163" s="297"/>
      <c r="I163" s="298"/>
      <c r="J163" s="195" t="s">
        <v>14</v>
      </c>
      <c r="K163" s="195"/>
      <c r="L163" s="195"/>
      <c r="M163" s="195"/>
      <c r="N163" s="195"/>
      <c r="O163" s="194" t="s">
        <v>128</v>
      </c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6"/>
      <c r="AX163" s="194" t="s">
        <v>18</v>
      </c>
      <c r="AY163" s="195"/>
      <c r="AZ163" s="195"/>
      <c r="BA163" s="195"/>
      <c r="BB163" s="195"/>
      <c r="BC163" s="325"/>
      <c r="BD163" s="326"/>
    </row>
    <row r="164" spans="2:56" ht="18" customHeight="1">
      <c r="B164" s="290">
        <v>103</v>
      </c>
      <c r="C164" s="327"/>
      <c r="D164" s="299">
        <v>2</v>
      </c>
      <c r="E164" s="300"/>
      <c r="F164" s="300"/>
      <c r="G164" s="300"/>
      <c r="H164" s="300"/>
      <c r="I164" s="301"/>
      <c r="J164" s="305">
        <f>$J$156</f>
        <v>0.6527777777777778</v>
      </c>
      <c r="K164" s="306"/>
      <c r="L164" s="306"/>
      <c r="M164" s="306"/>
      <c r="N164" s="307"/>
      <c r="O164" s="311">
        <f>IF(ISBLANK($BA$102),"",IF($AX$102&lt;$BA$102,$O$102,$AG$102))</f>
      </c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31" t="s">
        <v>17</v>
      </c>
      <c r="AG164" s="227">
        <f>IF(ISBLANK($BA$104),"",IF($AX$104&lt;$BA$104,$O$104,$AG$104))</f>
      </c>
      <c r="AH164" s="227"/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227"/>
      <c r="AW164" s="289"/>
      <c r="AX164" s="322"/>
      <c r="AY164" s="318"/>
      <c r="AZ164" s="318" t="s">
        <v>16</v>
      </c>
      <c r="BA164" s="318"/>
      <c r="BB164" s="319"/>
      <c r="BC164" s="299"/>
      <c r="BD164" s="301"/>
    </row>
    <row r="165" spans="2:56" ht="12" customHeight="1" thickBot="1">
      <c r="B165" s="292"/>
      <c r="C165" s="328"/>
      <c r="D165" s="302"/>
      <c r="E165" s="303"/>
      <c r="F165" s="303"/>
      <c r="G165" s="303"/>
      <c r="H165" s="303"/>
      <c r="I165" s="304"/>
      <c r="J165" s="308"/>
      <c r="K165" s="309"/>
      <c r="L165" s="309"/>
      <c r="M165" s="309"/>
      <c r="N165" s="310"/>
      <c r="O165" s="312" t="s">
        <v>157</v>
      </c>
      <c r="P165" s="313"/>
      <c r="Q165" s="313"/>
      <c r="R165" s="313"/>
      <c r="S165" s="313"/>
      <c r="T165" s="313"/>
      <c r="U165" s="313"/>
      <c r="V165" s="313"/>
      <c r="W165" s="313"/>
      <c r="X165" s="313"/>
      <c r="Y165" s="313"/>
      <c r="Z165" s="313"/>
      <c r="AA165" s="313"/>
      <c r="AB165" s="313"/>
      <c r="AC165" s="313"/>
      <c r="AD165" s="313"/>
      <c r="AE165" s="313"/>
      <c r="AF165" s="100"/>
      <c r="AG165" s="313" t="s">
        <v>158</v>
      </c>
      <c r="AH165" s="313"/>
      <c r="AI165" s="313"/>
      <c r="AJ165" s="313"/>
      <c r="AK165" s="313"/>
      <c r="AL165" s="313"/>
      <c r="AM165" s="313"/>
      <c r="AN165" s="313"/>
      <c r="AO165" s="313"/>
      <c r="AP165" s="313"/>
      <c r="AQ165" s="313"/>
      <c r="AR165" s="313"/>
      <c r="AS165" s="313"/>
      <c r="AT165" s="313"/>
      <c r="AU165" s="313"/>
      <c r="AV165" s="313"/>
      <c r="AW165" s="324"/>
      <c r="AX165" s="323"/>
      <c r="AY165" s="320"/>
      <c r="AZ165" s="320"/>
      <c r="BA165" s="320"/>
      <c r="BB165" s="321"/>
      <c r="BC165" s="302"/>
      <c r="BD165" s="304"/>
    </row>
    <row r="166" spans="65:83" ht="12" customHeight="1" thickBot="1">
      <c r="BM166"/>
      <c r="BN166" s="70"/>
      <c r="BO166" s="70"/>
      <c r="BP166" s="70"/>
      <c r="BQ166" s="70"/>
      <c r="BR166" s="70"/>
      <c r="BS166" s="70"/>
      <c r="BT166" s="70"/>
      <c r="BU166" s="70"/>
      <c r="BV166" s="5"/>
      <c r="BW166" s="5"/>
      <c r="BX166" s="5"/>
      <c r="BY166"/>
      <c r="BZ166"/>
      <c r="CA166"/>
      <c r="CB166"/>
      <c r="CC166"/>
      <c r="CD166"/>
      <c r="CE166"/>
    </row>
    <row r="167" spans="2:56" ht="13.5" thickBot="1">
      <c r="B167" s="294" t="s">
        <v>11</v>
      </c>
      <c r="C167" s="295"/>
      <c r="D167" s="296" t="s">
        <v>73</v>
      </c>
      <c r="E167" s="297"/>
      <c r="F167" s="297"/>
      <c r="G167" s="297"/>
      <c r="H167" s="297"/>
      <c r="I167" s="298"/>
      <c r="J167" s="195" t="s">
        <v>14</v>
      </c>
      <c r="K167" s="195"/>
      <c r="L167" s="195"/>
      <c r="M167" s="195"/>
      <c r="N167" s="195"/>
      <c r="O167" s="194" t="s">
        <v>129</v>
      </c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6"/>
      <c r="AX167" s="194" t="s">
        <v>18</v>
      </c>
      <c r="AY167" s="195"/>
      <c r="AZ167" s="195"/>
      <c r="BA167" s="195"/>
      <c r="BB167" s="195"/>
      <c r="BC167" s="325"/>
      <c r="BD167" s="326"/>
    </row>
    <row r="168" spans="2:56" ht="18" customHeight="1">
      <c r="B168" s="290">
        <v>104</v>
      </c>
      <c r="C168" s="327"/>
      <c r="D168" s="299">
        <v>1</v>
      </c>
      <c r="E168" s="300"/>
      <c r="F168" s="300"/>
      <c r="G168" s="300"/>
      <c r="H168" s="300"/>
      <c r="I168" s="301"/>
      <c r="J168" s="305">
        <f>$J$156</f>
        <v>0.6527777777777778</v>
      </c>
      <c r="K168" s="306"/>
      <c r="L168" s="306"/>
      <c r="M168" s="306"/>
      <c r="N168" s="307"/>
      <c r="O168" s="329">
        <f>IF(ISBLANK($BA$102),"",IF($AX$102&lt;$BA$102,$AG$102,$O$102))</f>
      </c>
      <c r="P168" s="330"/>
      <c r="Q168" s="330"/>
      <c r="R168" s="330"/>
      <c r="S168" s="330"/>
      <c r="T168" s="330"/>
      <c r="U168" s="330"/>
      <c r="V168" s="330"/>
      <c r="W168" s="330"/>
      <c r="X168" s="330"/>
      <c r="Y168" s="330"/>
      <c r="Z168" s="330"/>
      <c r="AA168" s="330"/>
      <c r="AB168" s="330"/>
      <c r="AC168" s="330"/>
      <c r="AD168" s="330"/>
      <c r="AE168" s="330"/>
      <c r="AF168" s="31" t="s">
        <v>17</v>
      </c>
      <c r="AG168" s="330">
        <f>IF(ISBLANK($BA$104),"",IF($AX$104&lt;$BA$104,$AG$104,$O$104))</f>
      </c>
      <c r="AH168" s="330"/>
      <c r="AI168" s="330"/>
      <c r="AJ168" s="330"/>
      <c r="AK168" s="330"/>
      <c r="AL168" s="330"/>
      <c r="AM168" s="330"/>
      <c r="AN168" s="330"/>
      <c r="AO168" s="330"/>
      <c r="AP168" s="330"/>
      <c r="AQ168" s="330"/>
      <c r="AR168" s="330"/>
      <c r="AS168" s="330"/>
      <c r="AT168" s="330"/>
      <c r="AU168" s="330"/>
      <c r="AV168" s="330"/>
      <c r="AW168" s="331"/>
      <c r="AX168" s="322"/>
      <c r="AY168" s="318"/>
      <c r="AZ168" s="318" t="s">
        <v>16</v>
      </c>
      <c r="BA168" s="318"/>
      <c r="BB168" s="319"/>
      <c r="BC168" s="299"/>
      <c r="BD168" s="301"/>
    </row>
    <row r="169" spans="2:56" ht="12" customHeight="1" thickBot="1">
      <c r="B169" s="292"/>
      <c r="C169" s="328"/>
      <c r="D169" s="302"/>
      <c r="E169" s="303"/>
      <c r="F169" s="303"/>
      <c r="G169" s="303"/>
      <c r="H169" s="303"/>
      <c r="I169" s="304"/>
      <c r="J169" s="308"/>
      <c r="K169" s="309"/>
      <c r="L169" s="309"/>
      <c r="M169" s="309"/>
      <c r="N169" s="310"/>
      <c r="O169" s="312" t="s">
        <v>155</v>
      </c>
      <c r="P169" s="313"/>
      <c r="Q169" s="313"/>
      <c r="R169" s="313"/>
      <c r="S169" s="313"/>
      <c r="T169" s="313"/>
      <c r="U169" s="313"/>
      <c r="V169" s="313"/>
      <c r="W169" s="313"/>
      <c r="X169" s="313"/>
      <c r="Y169" s="313"/>
      <c r="Z169" s="313"/>
      <c r="AA169" s="313"/>
      <c r="AB169" s="313"/>
      <c r="AC169" s="313"/>
      <c r="AD169" s="313"/>
      <c r="AE169" s="313"/>
      <c r="AF169" s="100"/>
      <c r="AG169" s="313" t="s">
        <v>156</v>
      </c>
      <c r="AH169" s="313"/>
      <c r="AI169" s="313"/>
      <c r="AJ169" s="313"/>
      <c r="AK169" s="313"/>
      <c r="AL169" s="313"/>
      <c r="AM169" s="313"/>
      <c r="AN169" s="313"/>
      <c r="AO169" s="313"/>
      <c r="AP169" s="313"/>
      <c r="AQ169" s="313"/>
      <c r="AR169" s="313"/>
      <c r="AS169" s="313"/>
      <c r="AT169" s="313"/>
      <c r="AU169" s="313"/>
      <c r="AV169" s="313"/>
      <c r="AW169" s="324"/>
      <c r="AX169" s="323"/>
      <c r="AY169" s="320"/>
      <c r="AZ169" s="320"/>
      <c r="BA169" s="320"/>
      <c r="BB169" s="321"/>
      <c r="BC169" s="302"/>
      <c r="BD169" s="304"/>
    </row>
    <row r="170" spans="55:83" ht="12" customHeight="1" thickBot="1">
      <c r="BC170" s="148"/>
      <c r="BD170" s="148"/>
      <c r="BM170"/>
      <c r="BN170" s="70"/>
      <c r="BO170" s="70"/>
      <c r="BP170" s="70"/>
      <c r="BQ170" s="70"/>
      <c r="BR170" s="70"/>
      <c r="BS170" s="70"/>
      <c r="BT170" s="70"/>
      <c r="BU170" s="70"/>
      <c r="BV170" s="5"/>
      <c r="BW170" s="5"/>
      <c r="BX170" s="5"/>
      <c r="BY170"/>
      <c r="BZ170"/>
      <c r="CA170"/>
      <c r="CB170"/>
      <c r="CC170"/>
      <c r="CD170"/>
      <c r="CE170"/>
    </row>
    <row r="171" spans="2:56" ht="13.5" thickBot="1">
      <c r="B171" s="294" t="s">
        <v>11</v>
      </c>
      <c r="C171" s="295"/>
      <c r="D171" s="296" t="s">
        <v>73</v>
      </c>
      <c r="E171" s="297"/>
      <c r="F171" s="297"/>
      <c r="G171" s="297"/>
      <c r="H171" s="297"/>
      <c r="I171" s="298"/>
      <c r="J171" s="195" t="s">
        <v>14</v>
      </c>
      <c r="K171" s="195"/>
      <c r="L171" s="195"/>
      <c r="M171" s="195"/>
      <c r="N171" s="195"/>
      <c r="O171" s="194" t="s">
        <v>125</v>
      </c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6"/>
      <c r="AX171" s="194" t="s">
        <v>18</v>
      </c>
      <c r="AY171" s="195"/>
      <c r="AZ171" s="195"/>
      <c r="BA171" s="195"/>
      <c r="BB171" s="195"/>
      <c r="BC171" s="325"/>
      <c r="BD171" s="326"/>
    </row>
    <row r="172" spans="2:56" ht="18" customHeight="1">
      <c r="B172" s="290">
        <v>105</v>
      </c>
      <c r="C172" s="327"/>
      <c r="D172" s="299">
        <v>4</v>
      </c>
      <c r="E172" s="300"/>
      <c r="F172" s="300"/>
      <c r="G172" s="300"/>
      <c r="H172" s="300"/>
      <c r="I172" s="301"/>
      <c r="J172" s="305">
        <f>J156+$AA$5*$AD$5+$AU$5</f>
        <v>0.6625</v>
      </c>
      <c r="K172" s="306"/>
      <c r="L172" s="306"/>
      <c r="M172" s="306"/>
      <c r="N172" s="307"/>
      <c r="O172" s="311">
        <f>IF(ISBLANK($BA$120),"",IF($AX$120&lt;$BA$120,$O$120,$AG$120))</f>
      </c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27"/>
      <c r="AE172" s="227"/>
      <c r="AF172" s="31" t="s">
        <v>17</v>
      </c>
      <c r="AG172" s="227">
        <f>IF(ISBLANK($BA$122),"",IF($AX$122&lt;$BA$122,$O$122,$AG$122))</f>
      </c>
      <c r="AH172" s="227"/>
      <c r="AI172" s="227"/>
      <c r="AJ172" s="227"/>
      <c r="AK172" s="227"/>
      <c r="AL172" s="227"/>
      <c r="AM172" s="227"/>
      <c r="AN172" s="227"/>
      <c r="AO172" s="227"/>
      <c r="AP172" s="227"/>
      <c r="AQ172" s="227"/>
      <c r="AR172" s="227"/>
      <c r="AS172" s="227"/>
      <c r="AT172" s="227"/>
      <c r="AU172" s="227"/>
      <c r="AV172" s="227"/>
      <c r="AW172" s="289"/>
      <c r="AX172" s="322"/>
      <c r="AY172" s="318"/>
      <c r="AZ172" s="318" t="s">
        <v>16</v>
      </c>
      <c r="BA172" s="318"/>
      <c r="BB172" s="319"/>
      <c r="BC172" s="299"/>
      <c r="BD172" s="301"/>
    </row>
    <row r="173" spans="2:56" ht="12" customHeight="1" thickBot="1">
      <c r="B173" s="292"/>
      <c r="C173" s="328"/>
      <c r="D173" s="302"/>
      <c r="E173" s="303"/>
      <c r="F173" s="303"/>
      <c r="G173" s="303"/>
      <c r="H173" s="303"/>
      <c r="I173" s="304"/>
      <c r="J173" s="308"/>
      <c r="K173" s="309"/>
      <c r="L173" s="309"/>
      <c r="M173" s="309"/>
      <c r="N173" s="310"/>
      <c r="O173" s="312" t="s">
        <v>153</v>
      </c>
      <c r="P173" s="313"/>
      <c r="Q173" s="313"/>
      <c r="R173" s="313"/>
      <c r="S173" s="313"/>
      <c r="T173" s="313"/>
      <c r="U173" s="313"/>
      <c r="V173" s="313"/>
      <c r="W173" s="313"/>
      <c r="X173" s="313"/>
      <c r="Y173" s="313"/>
      <c r="Z173" s="313"/>
      <c r="AA173" s="313"/>
      <c r="AB173" s="313"/>
      <c r="AC173" s="313"/>
      <c r="AD173" s="313"/>
      <c r="AE173" s="313"/>
      <c r="AF173" s="100"/>
      <c r="AG173" s="313" t="s">
        <v>154</v>
      </c>
      <c r="AH173" s="313"/>
      <c r="AI173" s="313"/>
      <c r="AJ173" s="313"/>
      <c r="AK173" s="313"/>
      <c r="AL173" s="313"/>
      <c r="AM173" s="313"/>
      <c r="AN173" s="313"/>
      <c r="AO173" s="313"/>
      <c r="AP173" s="313"/>
      <c r="AQ173" s="313"/>
      <c r="AR173" s="313"/>
      <c r="AS173" s="313"/>
      <c r="AT173" s="313"/>
      <c r="AU173" s="313"/>
      <c r="AV173" s="313"/>
      <c r="AW173" s="324"/>
      <c r="AX173" s="323"/>
      <c r="AY173" s="320"/>
      <c r="AZ173" s="320"/>
      <c r="BA173" s="320"/>
      <c r="BB173" s="321"/>
      <c r="BC173" s="302"/>
      <c r="BD173" s="304"/>
    </row>
    <row r="174" spans="65:83" ht="12" customHeight="1" thickBot="1">
      <c r="BM174"/>
      <c r="BN174" s="70"/>
      <c r="BO174" s="70"/>
      <c r="BP174" s="70"/>
      <c r="BQ174" s="70"/>
      <c r="BR174" s="70"/>
      <c r="BS174" s="70"/>
      <c r="BT174" s="70"/>
      <c r="BU174" s="70"/>
      <c r="BV174" s="5"/>
      <c r="BW174" s="5"/>
      <c r="BX174" s="5"/>
      <c r="BY174"/>
      <c r="BZ174"/>
      <c r="CA174"/>
      <c r="CB174"/>
      <c r="CC174"/>
      <c r="CD174"/>
      <c r="CE174"/>
    </row>
    <row r="175" spans="2:56" ht="13.5" thickBot="1">
      <c r="B175" s="294" t="s">
        <v>11</v>
      </c>
      <c r="C175" s="295"/>
      <c r="D175" s="296" t="s">
        <v>73</v>
      </c>
      <c r="E175" s="297"/>
      <c r="F175" s="297"/>
      <c r="G175" s="297"/>
      <c r="H175" s="297"/>
      <c r="I175" s="298"/>
      <c r="J175" s="195" t="s">
        <v>14</v>
      </c>
      <c r="K175" s="195"/>
      <c r="L175" s="195"/>
      <c r="M175" s="195"/>
      <c r="N175" s="195"/>
      <c r="O175" s="194" t="s">
        <v>130</v>
      </c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6"/>
      <c r="AX175" s="194" t="s">
        <v>18</v>
      </c>
      <c r="AY175" s="195"/>
      <c r="AZ175" s="195"/>
      <c r="BA175" s="195"/>
      <c r="BB175" s="195"/>
      <c r="BC175" s="325"/>
      <c r="BD175" s="326"/>
    </row>
    <row r="176" spans="2:56" ht="18" customHeight="1">
      <c r="B176" s="290">
        <v>106</v>
      </c>
      <c r="C176" s="327"/>
      <c r="D176" s="299">
        <v>3</v>
      </c>
      <c r="E176" s="300"/>
      <c r="F176" s="300"/>
      <c r="G176" s="300"/>
      <c r="H176" s="300"/>
      <c r="I176" s="301"/>
      <c r="J176" s="305">
        <f>$J$172</f>
        <v>0.6625</v>
      </c>
      <c r="K176" s="306"/>
      <c r="L176" s="306"/>
      <c r="M176" s="306"/>
      <c r="N176" s="307"/>
      <c r="O176" s="329">
        <f>IF(ISBLANK($BA$120),"",IF($AX$120&lt;$BA$120,$AG$120,$O$120))</f>
      </c>
      <c r="P176" s="330"/>
      <c r="Q176" s="330"/>
      <c r="R176" s="330"/>
      <c r="S176" s="330"/>
      <c r="T176" s="330"/>
      <c r="U176" s="330"/>
      <c r="V176" s="330"/>
      <c r="W176" s="330"/>
      <c r="X176" s="330"/>
      <c r="Y176" s="330"/>
      <c r="Z176" s="330"/>
      <c r="AA176" s="330"/>
      <c r="AB176" s="330"/>
      <c r="AC176" s="330"/>
      <c r="AD176" s="330"/>
      <c r="AE176" s="330"/>
      <c r="AF176" s="31" t="s">
        <v>17</v>
      </c>
      <c r="AG176" s="330">
        <f>IF(ISBLANK($BA$122),"",IF($AX$122&lt;$BA$122,$AG$122,$O$122))</f>
      </c>
      <c r="AH176" s="330"/>
      <c r="AI176" s="330"/>
      <c r="AJ176" s="330"/>
      <c r="AK176" s="330"/>
      <c r="AL176" s="330"/>
      <c r="AM176" s="330"/>
      <c r="AN176" s="330"/>
      <c r="AO176" s="330"/>
      <c r="AP176" s="330"/>
      <c r="AQ176" s="330"/>
      <c r="AR176" s="330"/>
      <c r="AS176" s="330"/>
      <c r="AT176" s="330"/>
      <c r="AU176" s="330"/>
      <c r="AV176" s="330"/>
      <c r="AW176" s="331"/>
      <c r="AX176" s="322"/>
      <c r="AY176" s="318"/>
      <c r="AZ176" s="318" t="s">
        <v>16</v>
      </c>
      <c r="BA176" s="318"/>
      <c r="BB176" s="319"/>
      <c r="BC176" s="299"/>
      <c r="BD176" s="301"/>
    </row>
    <row r="177" spans="2:56" ht="12" customHeight="1" thickBot="1">
      <c r="B177" s="292"/>
      <c r="C177" s="328"/>
      <c r="D177" s="302"/>
      <c r="E177" s="303"/>
      <c r="F177" s="303"/>
      <c r="G177" s="303"/>
      <c r="H177" s="303"/>
      <c r="I177" s="304"/>
      <c r="J177" s="308"/>
      <c r="K177" s="309"/>
      <c r="L177" s="309"/>
      <c r="M177" s="309"/>
      <c r="N177" s="310"/>
      <c r="O177" s="312" t="s">
        <v>151</v>
      </c>
      <c r="P177" s="313"/>
      <c r="Q177" s="313"/>
      <c r="R177" s="313"/>
      <c r="S177" s="313"/>
      <c r="T177" s="313"/>
      <c r="U177" s="313"/>
      <c r="V177" s="313"/>
      <c r="W177" s="313"/>
      <c r="X177" s="313"/>
      <c r="Y177" s="313"/>
      <c r="Z177" s="313"/>
      <c r="AA177" s="313"/>
      <c r="AB177" s="313"/>
      <c r="AC177" s="313"/>
      <c r="AD177" s="313"/>
      <c r="AE177" s="313"/>
      <c r="AF177" s="100"/>
      <c r="AG177" s="313" t="s">
        <v>152</v>
      </c>
      <c r="AH177" s="313"/>
      <c r="AI177" s="313"/>
      <c r="AJ177" s="313"/>
      <c r="AK177" s="313"/>
      <c r="AL177" s="313"/>
      <c r="AM177" s="313"/>
      <c r="AN177" s="313"/>
      <c r="AO177" s="313"/>
      <c r="AP177" s="313"/>
      <c r="AQ177" s="313"/>
      <c r="AR177" s="313"/>
      <c r="AS177" s="313"/>
      <c r="AT177" s="313"/>
      <c r="AU177" s="313"/>
      <c r="AV177" s="313"/>
      <c r="AW177" s="324"/>
      <c r="AX177" s="323"/>
      <c r="AY177" s="320"/>
      <c r="AZ177" s="320"/>
      <c r="BA177" s="320"/>
      <c r="BB177" s="321"/>
      <c r="BC177" s="302"/>
      <c r="BD177" s="304"/>
    </row>
    <row r="178" spans="65:83" ht="12" customHeight="1" thickBot="1">
      <c r="BM178"/>
      <c r="BN178" s="70"/>
      <c r="BO178" s="70"/>
      <c r="BP178" s="70"/>
      <c r="BQ178" s="70"/>
      <c r="BR178" s="70"/>
      <c r="BS178" s="70"/>
      <c r="BT178" s="70"/>
      <c r="BU178" s="70"/>
      <c r="BV178" s="5"/>
      <c r="BW178" s="5"/>
      <c r="BX178" s="5"/>
      <c r="BY178"/>
      <c r="BZ178"/>
      <c r="CA178"/>
      <c r="CB178"/>
      <c r="CC178"/>
      <c r="CD178"/>
      <c r="CE178"/>
    </row>
    <row r="179" spans="2:56" ht="13.5" thickBot="1">
      <c r="B179" s="294" t="s">
        <v>11</v>
      </c>
      <c r="C179" s="295"/>
      <c r="D179" s="296" t="s">
        <v>73</v>
      </c>
      <c r="E179" s="297"/>
      <c r="F179" s="297"/>
      <c r="G179" s="297"/>
      <c r="H179" s="297"/>
      <c r="I179" s="298"/>
      <c r="J179" s="195" t="s">
        <v>14</v>
      </c>
      <c r="K179" s="195"/>
      <c r="L179" s="195"/>
      <c r="M179" s="195"/>
      <c r="N179" s="195"/>
      <c r="O179" s="194" t="s">
        <v>131</v>
      </c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6"/>
      <c r="AX179" s="194" t="s">
        <v>18</v>
      </c>
      <c r="AY179" s="195"/>
      <c r="AZ179" s="195"/>
      <c r="BA179" s="195"/>
      <c r="BB179" s="195"/>
      <c r="BC179" s="325"/>
      <c r="BD179" s="326"/>
    </row>
    <row r="180" spans="2:56" ht="18" customHeight="1">
      <c r="B180" s="290">
        <v>107</v>
      </c>
      <c r="C180" s="327"/>
      <c r="D180" s="299">
        <v>2</v>
      </c>
      <c r="E180" s="300"/>
      <c r="F180" s="300"/>
      <c r="G180" s="300"/>
      <c r="H180" s="300"/>
      <c r="I180" s="301"/>
      <c r="J180" s="305">
        <f>$J$172</f>
        <v>0.6625</v>
      </c>
      <c r="K180" s="306"/>
      <c r="L180" s="306"/>
      <c r="M180" s="306"/>
      <c r="N180" s="307"/>
      <c r="O180" s="311">
        <f>IF(ISBLANK($BA$114),"",IF($AX$114&lt;$BA$114,$O$114,$AG$114))</f>
      </c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27"/>
      <c r="AE180" s="227"/>
      <c r="AF180" s="31" t="s">
        <v>17</v>
      </c>
      <c r="AG180" s="227">
        <f>IF(ISBLANK($BA$116),"",IF($AX$116&lt;$BA$116,$O$116,$AG$116))</f>
      </c>
      <c r="AH180" s="227"/>
      <c r="AI180" s="227"/>
      <c r="AJ180" s="227"/>
      <c r="AK180" s="227"/>
      <c r="AL180" s="227"/>
      <c r="AM180" s="227"/>
      <c r="AN180" s="227"/>
      <c r="AO180" s="227"/>
      <c r="AP180" s="227"/>
      <c r="AQ180" s="227"/>
      <c r="AR180" s="227"/>
      <c r="AS180" s="227"/>
      <c r="AT180" s="227"/>
      <c r="AU180" s="227"/>
      <c r="AV180" s="227"/>
      <c r="AW180" s="289"/>
      <c r="AX180" s="322"/>
      <c r="AY180" s="318"/>
      <c r="AZ180" s="318" t="s">
        <v>16</v>
      </c>
      <c r="BA180" s="318"/>
      <c r="BB180" s="319"/>
      <c r="BC180" s="299"/>
      <c r="BD180" s="301"/>
    </row>
    <row r="181" spans="2:56" ht="12" customHeight="1" thickBot="1">
      <c r="B181" s="292"/>
      <c r="C181" s="328"/>
      <c r="D181" s="302"/>
      <c r="E181" s="303"/>
      <c r="F181" s="303"/>
      <c r="G181" s="303"/>
      <c r="H181" s="303"/>
      <c r="I181" s="304"/>
      <c r="J181" s="308"/>
      <c r="K181" s="309"/>
      <c r="L181" s="309"/>
      <c r="M181" s="309"/>
      <c r="N181" s="310"/>
      <c r="O181" s="312" t="s">
        <v>147</v>
      </c>
      <c r="P181" s="313"/>
      <c r="Q181" s="313"/>
      <c r="R181" s="313"/>
      <c r="S181" s="313"/>
      <c r="T181" s="313"/>
      <c r="U181" s="313"/>
      <c r="V181" s="313"/>
      <c r="W181" s="313"/>
      <c r="X181" s="313"/>
      <c r="Y181" s="313"/>
      <c r="Z181" s="313"/>
      <c r="AA181" s="313"/>
      <c r="AB181" s="313"/>
      <c r="AC181" s="313"/>
      <c r="AD181" s="313"/>
      <c r="AE181" s="313"/>
      <c r="AF181" s="100"/>
      <c r="AG181" s="313" t="s">
        <v>148</v>
      </c>
      <c r="AH181" s="313"/>
      <c r="AI181" s="313"/>
      <c r="AJ181" s="313"/>
      <c r="AK181" s="313"/>
      <c r="AL181" s="313"/>
      <c r="AM181" s="313"/>
      <c r="AN181" s="313"/>
      <c r="AO181" s="313"/>
      <c r="AP181" s="313"/>
      <c r="AQ181" s="313"/>
      <c r="AR181" s="313"/>
      <c r="AS181" s="313"/>
      <c r="AT181" s="313"/>
      <c r="AU181" s="313"/>
      <c r="AV181" s="313"/>
      <c r="AW181" s="324"/>
      <c r="AX181" s="323"/>
      <c r="AY181" s="320"/>
      <c r="AZ181" s="320"/>
      <c r="BA181" s="320"/>
      <c r="BB181" s="321"/>
      <c r="BC181" s="302"/>
      <c r="BD181" s="304"/>
    </row>
    <row r="182" spans="65:83" ht="12" customHeight="1" thickBot="1">
      <c r="BM182"/>
      <c r="BN182" s="70"/>
      <c r="BO182" s="70"/>
      <c r="BP182" s="70"/>
      <c r="BQ182" s="70"/>
      <c r="BR182" s="70"/>
      <c r="BS182" s="70"/>
      <c r="BT182" s="70"/>
      <c r="BU182" s="70"/>
      <c r="BV182" s="5"/>
      <c r="BW182" s="5"/>
      <c r="BX182" s="5"/>
      <c r="BY182"/>
      <c r="BZ182"/>
      <c r="CA182"/>
      <c r="CB182"/>
      <c r="CC182"/>
      <c r="CD182"/>
      <c r="CE182"/>
    </row>
    <row r="183" spans="2:56" ht="13.5" thickBot="1">
      <c r="B183" s="294" t="s">
        <v>11</v>
      </c>
      <c r="C183" s="295"/>
      <c r="D183" s="296" t="s">
        <v>73</v>
      </c>
      <c r="E183" s="297"/>
      <c r="F183" s="297"/>
      <c r="G183" s="297"/>
      <c r="H183" s="297"/>
      <c r="I183" s="298"/>
      <c r="J183" s="195" t="s">
        <v>14</v>
      </c>
      <c r="K183" s="195"/>
      <c r="L183" s="195"/>
      <c r="M183" s="195"/>
      <c r="N183" s="195"/>
      <c r="O183" s="194" t="s">
        <v>132</v>
      </c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6"/>
      <c r="AX183" s="194" t="s">
        <v>18</v>
      </c>
      <c r="AY183" s="195"/>
      <c r="AZ183" s="195"/>
      <c r="BA183" s="195"/>
      <c r="BB183" s="195"/>
      <c r="BC183" s="325"/>
      <c r="BD183" s="326"/>
    </row>
    <row r="184" spans="2:56" ht="18" customHeight="1">
      <c r="B184" s="290">
        <v>108</v>
      </c>
      <c r="C184" s="327"/>
      <c r="D184" s="299">
        <v>1</v>
      </c>
      <c r="E184" s="300"/>
      <c r="F184" s="300"/>
      <c r="G184" s="300"/>
      <c r="H184" s="300"/>
      <c r="I184" s="301"/>
      <c r="J184" s="305">
        <f>$J$172</f>
        <v>0.6625</v>
      </c>
      <c r="K184" s="306"/>
      <c r="L184" s="306"/>
      <c r="M184" s="306"/>
      <c r="N184" s="307"/>
      <c r="O184" s="311">
        <f>IF(ISBLANK($BA$114),"",IF($AX$114&lt;$BA$114,$AG$114,$O$114))</f>
      </c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31" t="s">
        <v>17</v>
      </c>
      <c r="AG184" s="227">
        <f>IF(ISBLANK($BA$116),"",IF($AX$116&lt;$BA$116,$AG$116,$O$116))</f>
      </c>
      <c r="AH184" s="227"/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289"/>
      <c r="AX184" s="322"/>
      <c r="AY184" s="318"/>
      <c r="AZ184" s="318" t="s">
        <v>16</v>
      </c>
      <c r="BA184" s="318"/>
      <c r="BB184" s="319"/>
      <c r="BC184" s="299"/>
      <c r="BD184" s="301"/>
    </row>
    <row r="185" spans="2:56" ht="12" customHeight="1" thickBot="1">
      <c r="B185" s="292"/>
      <c r="C185" s="328"/>
      <c r="D185" s="302"/>
      <c r="E185" s="303"/>
      <c r="F185" s="303"/>
      <c r="G185" s="303"/>
      <c r="H185" s="303"/>
      <c r="I185" s="304"/>
      <c r="J185" s="308"/>
      <c r="K185" s="309"/>
      <c r="L185" s="309"/>
      <c r="M185" s="309"/>
      <c r="N185" s="310"/>
      <c r="O185" s="312" t="s">
        <v>149</v>
      </c>
      <c r="P185" s="313"/>
      <c r="Q185" s="313"/>
      <c r="R185" s="313"/>
      <c r="S185" s="313"/>
      <c r="T185" s="313"/>
      <c r="U185" s="313"/>
      <c r="V185" s="313"/>
      <c r="W185" s="313"/>
      <c r="X185" s="313"/>
      <c r="Y185" s="313"/>
      <c r="Z185" s="313"/>
      <c r="AA185" s="313"/>
      <c r="AB185" s="313"/>
      <c r="AC185" s="313"/>
      <c r="AD185" s="313"/>
      <c r="AE185" s="313"/>
      <c r="AF185" s="100"/>
      <c r="AG185" s="313" t="s">
        <v>150</v>
      </c>
      <c r="AH185" s="313"/>
      <c r="AI185" s="313"/>
      <c r="AJ185" s="313"/>
      <c r="AK185" s="313"/>
      <c r="AL185" s="313"/>
      <c r="AM185" s="313"/>
      <c r="AN185" s="313"/>
      <c r="AO185" s="313"/>
      <c r="AP185" s="313"/>
      <c r="AQ185" s="313"/>
      <c r="AR185" s="313"/>
      <c r="AS185" s="313"/>
      <c r="AT185" s="313"/>
      <c r="AU185" s="313"/>
      <c r="AV185" s="313"/>
      <c r="AW185" s="324"/>
      <c r="AX185" s="323"/>
      <c r="AY185" s="320"/>
      <c r="AZ185" s="320"/>
      <c r="BA185" s="320"/>
      <c r="BB185" s="321"/>
      <c r="BC185" s="302"/>
      <c r="BD185" s="304"/>
    </row>
    <row r="186" spans="65:83" ht="12" customHeight="1" thickBot="1">
      <c r="BM186"/>
      <c r="BN186" s="70"/>
      <c r="BO186" s="70"/>
      <c r="BP186" s="70"/>
      <c r="BQ186" s="70"/>
      <c r="BR186" s="70"/>
      <c r="BS186" s="70"/>
      <c r="BT186" s="70"/>
      <c r="BU186" s="70"/>
      <c r="BV186" s="5"/>
      <c r="BW186" s="5"/>
      <c r="BX186" s="5"/>
      <c r="BY186"/>
      <c r="BZ186"/>
      <c r="CA186"/>
      <c r="CB186"/>
      <c r="CC186"/>
      <c r="CD186"/>
      <c r="CE186"/>
    </row>
    <row r="187" spans="2:56" ht="13.5" thickBot="1">
      <c r="B187" s="294" t="s">
        <v>11</v>
      </c>
      <c r="C187" s="295"/>
      <c r="D187" s="296" t="s">
        <v>73</v>
      </c>
      <c r="E187" s="297"/>
      <c r="F187" s="297"/>
      <c r="G187" s="297"/>
      <c r="H187" s="297"/>
      <c r="I187" s="298"/>
      <c r="J187" s="195" t="s">
        <v>14</v>
      </c>
      <c r="K187" s="195"/>
      <c r="L187" s="195"/>
      <c r="M187" s="195"/>
      <c r="N187" s="195"/>
      <c r="O187" s="194" t="s">
        <v>133</v>
      </c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6"/>
      <c r="AX187" s="194" t="s">
        <v>18</v>
      </c>
      <c r="AY187" s="195"/>
      <c r="AZ187" s="195"/>
      <c r="BA187" s="195"/>
      <c r="BB187" s="195"/>
      <c r="BC187" s="325"/>
      <c r="BD187" s="326"/>
    </row>
    <row r="188" spans="2:56" ht="18" customHeight="1">
      <c r="B188" s="290">
        <v>109</v>
      </c>
      <c r="C188" s="327"/>
      <c r="D188" s="299">
        <v>4</v>
      </c>
      <c r="E188" s="300"/>
      <c r="F188" s="300"/>
      <c r="G188" s="300"/>
      <c r="H188" s="300"/>
      <c r="I188" s="301"/>
      <c r="J188" s="305">
        <f>J172+$AA$5*$AD$5+$AU$5</f>
        <v>0.6722222222222222</v>
      </c>
      <c r="K188" s="306"/>
      <c r="L188" s="306"/>
      <c r="M188" s="306"/>
      <c r="N188" s="307"/>
      <c r="O188" s="311">
        <f>IF(ISBLANK($BA$132),"",IF($AX$132&lt;$BA$132,$O$132,$AG$132))</f>
      </c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31" t="s">
        <v>17</v>
      </c>
      <c r="AG188" s="227">
        <f>IF(ISBLANK($BA$134),"",IF($AX$134&lt;$BA$134,$O$134,$AG$134))</f>
      </c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89"/>
      <c r="AX188" s="322"/>
      <c r="AY188" s="318"/>
      <c r="AZ188" s="318" t="s">
        <v>16</v>
      </c>
      <c r="BA188" s="318"/>
      <c r="BB188" s="319"/>
      <c r="BC188" s="299"/>
      <c r="BD188" s="301"/>
    </row>
    <row r="189" spans="2:56" ht="12" customHeight="1" thickBot="1">
      <c r="B189" s="292"/>
      <c r="C189" s="328"/>
      <c r="D189" s="302"/>
      <c r="E189" s="303"/>
      <c r="F189" s="303"/>
      <c r="G189" s="303"/>
      <c r="H189" s="303"/>
      <c r="I189" s="304"/>
      <c r="J189" s="308"/>
      <c r="K189" s="309"/>
      <c r="L189" s="309"/>
      <c r="M189" s="309"/>
      <c r="N189" s="310"/>
      <c r="O189" s="312" t="s">
        <v>145</v>
      </c>
      <c r="P189" s="313"/>
      <c r="Q189" s="313"/>
      <c r="R189" s="313"/>
      <c r="S189" s="313"/>
      <c r="T189" s="313"/>
      <c r="U189" s="313"/>
      <c r="V189" s="313"/>
      <c r="W189" s="313"/>
      <c r="X189" s="313"/>
      <c r="Y189" s="313"/>
      <c r="Z189" s="313"/>
      <c r="AA189" s="313"/>
      <c r="AB189" s="313"/>
      <c r="AC189" s="313"/>
      <c r="AD189" s="313"/>
      <c r="AE189" s="313"/>
      <c r="AF189" s="100"/>
      <c r="AG189" s="313" t="s">
        <v>146</v>
      </c>
      <c r="AH189" s="313"/>
      <c r="AI189" s="313"/>
      <c r="AJ189" s="313"/>
      <c r="AK189" s="313"/>
      <c r="AL189" s="313"/>
      <c r="AM189" s="313"/>
      <c r="AN189" s="313"/>
      <c r="AO189" s="313"/>
      <c r="AP189" s="313"/>
      <c r="AQ189" s="313"/>
      <c r="AR189" s="313"/>
      <c r="AS189" s="313"/>
      <c r="AT189" s="313"/>
      <c r="AU189" s="313"/>
      <c r="AV189" s="313"/>
      <c r="AW189" s="324"/>
      <c r="AX189" s="323"/>
      <c r="AY189" s="320"/>
      <c r="AZ189" s="320"/>
      <c r="BA189" s="320"/>
      <c r="BB189" s="321"/>
      <c r="BC189" s="302"/>
      <c r="BD189" s="304"/>
    </row>
    <row r="190" spans="65:83" ht="12" customHeight="1" thickBot="1">
      <c r="BM190"/>
      <c r="BN190" s="70"/>
      <c r="BO190" s="70"/>
      <c r="BP190" s="70"/>
      <c r="BQ190" s="70"/>
      <c r="BR190" s="70"/>
      <c r="BS190" s="70"/>
      <c r="BT190" s="70"/>
      <c r="BU190" s="70"/>
      <c r="BV190" s="5"/>
      <c r="BW190" s="5"/>
      <c r="BX190" s="5"/>
      <c r="BY190"/>
      <c r="BZ190"/>
      <c r="CA190"/>
      <c r="CB190"/>
      <c r="CC190"/>
      <c r="CD190"/>
      <c r="CE190"/>
    </row>
    <row r="191" spans="2:56" ht="13.5" thickBot="1">
      <c r="B191" s="294" t="s">
        <v>11</v>
      </c>
      <c r="C191" s="295"/>
      <c r="D191" s="296" t="s">
        <v>73</v>
      </c>
      <c r="E191" s="297"/>
      <c r="F191" s="297"/>
      <c r="G191" s="297"/>
      <c r="H191" s="297"/>
      <c r="I191" s="298"/>
      <c r="J191" s="195" t="s">
        <v>14</v>
      </c>
      <c r="K191" s="195"/>
      <c r="L191" s="195"/>
      <c r="M191" s="195"/>
      <c r="N191" s="195"/>
      <c r="O191" s="194" t="s">
        <v>134</v>
      </c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6"/>
      <c r="AX191" s="194" t="s">
        <v>18</v>
      </c>
      <c r="AY191" s="195"/>
      <c r="AZ191" s="195"/>
      <c r="BA191" s="195"/>
      <c r="BB191" s="195"/>
      <c r="BC191" s="325"/>
      <c r="BD191" s="326"/>
    </row>
    <row r="192" spans="2:56" ht="18" customHeight="1">
      <c r="B192" s="290">
        <v>110</v>
      </c>
      <c r="C192" s="327"/>
      <c r="D192" s="299">
        <v>3</v>
      </c>
      <c r="E192" s="300"/>
      <c r="F192" s="300"/>
      <c r="G192" s="300"/>
      <c r="H192" s="300"/>
      <c r="I192" s="301"/>
      <c r="J192" s="305">
        <f>$J$188</f>
        <v>0.6722222222222222</v>
      </c>
      <c r="K192" s="306"/>
      <c r="L192" s="306"/>
      <c r="M192" s="306"/>
      <c r="N192" s="307"/>
      <c r="O192" s="311">
        <f>IF(ISBLANK($BA$132),"",IF($AX$132&lt;$BA$132,$AG$132,$O$132))</f>
      </c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31" t="s">
        <v>17</v>
      </c>
      <c r="AG192" s="227">
        <f>IF(ISBLANK($BA$134),"",IF($AX$134&lt;$BA$134,$AG$134,$O$134))</f>
      </c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89"/>
      <c r="AX192" s="322"/>
      <c r="AY192" s="318"/>
      <c r="AZ192" s="318" t="s">
        <v>16</v>
      </c>
      <c r="BA192" s="318"/>
      <c r="BB192" s="319"/>
      <c r="BC192" s="299"/>
      <c r="BD192" s="301"/>
    </row>
    <row r="193" spans="2:56" ht="12" customHeight="1" thickBot="1">
      <c r="B193" s="292"/>
      <c r="C193" s="328"/>
      <c r="D193" s="302"/>
      <c r="E193" s="303"/>
      <c r="F193" s="303"/>
      <c r="G193" s="303"/>
      <c r="H193" s="303"/>
      <c r="I193" s="304"/>
      <c r="J193" s="308"/>
      <c r="K193" s="309"/>
      <c r="L193" s="309"/>
      <c r="M193" s="309"/>
      <c r="N193" s="310"/>
      <c r="O193" s="312" t="s">
        <v>143</v>
      </c>
      <c r="P193" s="313"/>
      <c r="Q193" s="313"/>
      <c r="R193" s="313"/>
      <c r="S193" s="313"/>
      <c r="T193" s="313"/>
      <c r="U193" s="313"/>
      <c r="V193" s="313"/>
      <c r="W193" s="313"/>
      <c r="X193" s="313"/>
      <c r="Y193" s="313"/>
      <c r="Z193" s="313"/>
      <c r="AA193" s="313"/>
      <c r="AB193" s="313"/>
      <c r="AC193" s="313"/>
      <c r="AD193" s="313"/>
      <c r="AE193" s="313"/>
      <c r="AF193" s="100"/>
      <c r="AG193" s="313" t="s">
        <v>144</v>
      </c>
      <c r="AH193" s="313"/>
      <c r="AI193" s="313"/>
      <c r="AJ193" s="313"/>
      <c r="AK193" s="313"/>
      <c r="AL193" s="313"/>
      <c r="AM193" s="313"/>
      <c r="AN193" s="313"/>
      <c r="AO193" s="313"/>
      <c r="AP193" s="313"/>
      <c r="AQ193" s="313"/>
      <c r="AR193" s="313"/>
      <c r="AS193" s="313"/>
      <c r="AT193" s="313"/>
      <c r="AU193" s="313"/>
      <c r="AV193" s="313"/>
      <c r="AW193" s="324"/>
      <c r="AX193" s="323"/>
      <c r="AY193" s="320"/>
      <c r="AZ193" s="320"/>
      <c r="BA193" s="320"/>
      <c r="BB193" s="321"/>
      <c r="BC193" s="302"/>
      <c r="BD193" s="304"/>
    </row>
    <row r="194" spans="55:83" ht="12" customHeight="1" thickBot="1">
      <c r="BC194" s="148"/>
      <c r="BD194" s="148"/>
      <c r="BM194"/>
      <c r="BN194" s="70"/>
      <c r="BO194" s="70"/>
      <c r="BP194" s="70"/>
      <c r="BQ194" s="70"/>
      <c r="BR194" s="70"/>
      <c r="BS194" s="70"/>
      <c r="BT194" s="70"/>
      <c r="BU194" s="70"/>
      <c r="BV194" s="5"/>
      <c r="BW194" s="5"/>
      <c r="BX194" s="5"/>
      <c r="BY194"/>
      <c r="BZ194"/>
      <c r="CA194"/>
      <c r="CB194"/>
      <c r="CC194"/>
      <c r="CD194"/>
      <c r="CE194"/>
    </row>
    <row r="195" spans="2:56" ht="13.5" thickBot="1">
      <c r="B195" s="294" t="s">
        <v>11</v>
      </c>
      <c r="C195" s="295"/>
      <c r="D195" s="296" t="s">
        <v>73</v>
      </c>
      <c r="E195" s="297"/>
      <c r="F195" s="297"/>
      <c r="G195" s="297"/>
      <c r="H195" s="297"/>
      <c r="I195" s="298"/>
      <c r="J195" s="195" t="s">
        <v>14</v>
      </c>
      <c r="K195" s="195"/>
      <c r="L195" s="195"/>
      <c r="M195" s="195"/>
      <c r="N195" s="195"/>
      <c r="O195" s="194" t="s">
        <v>237</v>
      </c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  <c r="AW195" s="196"/>
      <c r="AX195" s="194" t="s">
        <v>18</v>
      </c>
      <c r="AY195" s="195"/>
      <c r="AZ195" s="195"/>
      <c r="BA195" s="195"/>
      <c r="BB195" s="195"/>
      <c r="BC195" s="325"/>
      <c r="BD195" s="326"/>
    </row>
    <row r="196" spans="2:56" ht="18" customHeight="1">
      <c r="B196" s="290">
        <v>111</v>
      </c>
      <c r="C196" s="327"/>
      <c r="D196" s="299">
        <v>2</v>
      </c>
      <c r="E196" s="300"/>
      <c r="F196" s="300"/>
      <c r="G196" s="300"/>
      <c r="H196" s="300"/>
      <c r="I196" s="301"/>
      <c r="J196" s="305">
        <f>$J$188</f>
        <v>0.6722222222222222</v>
      </c>
      <c r="K196" s="306"/>
      <c r="L196" s="306"/>
      <c r="M196" s="306"/>
      <c r="N196" s="307"/>
      <c r="O196" s="311">
        <f>IF(ISBLANK($BA$126),"",IF($AX$126&lt;$BA$126,$O$126,$AG$126))</f>
      </c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31" t="s">
        <v>17</v>
      </c>
      <c r="AG196" s="227">
        <f>IF(ISBLANK($BA$128),"",IF($AX$128&lt;$BA$128,$O$128,$AG$128))</f>
      </c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  <c r="AU196" s="227"/>
      <c r="AV196" s="227"/>
      <c r="AW196" s="289"/>
      <c r="AX196" s="322"/>
      <c r="AY196" s="318"/>
      <c r="AZ196" s="318" t="s">
        <v>16</v>
      </c>
      <c r="BA196" s="318"/>
      <c r="BB196" s="319"/>
      <c r="BC196" s="299"/>
      <c r="BD196" s="301"/>
    </row>
    <row r="197" spans="2:56" ht="12" customHeight="1" thickBot="1">
      <c r="B197" s="292"/>
      <c r="C197" s="328"/>
      <c r="D197" s="302"/>
      <c r="E197" s="303"/>
      <c r="F197" s="303"/>
      <c r="G197" s="303"/>
      <c r="H197" s="303"/>
      <c r="I197" s="304"/>
      <c r="J197" s="308"/>
      <c r="K197" s="309"/>
      <c r="L197" s="309"/>
      <c r="M197" s="309"/>
      <c r="N197" s="310"/>
      <c r="O197" s="312" t="s">
        <v>139</v>
      </c>
      <c r="P197" s="313"/>
      <c r="Q197" s="313"/>
      <c r="R197" s="313"/>
      <c r="S197" s="313"/>
      <c r="T197" s="313"/>
      <c r="U197" s="313"/>
      <c r="V197" s="313"/>
      <c r="W197" s="313"/>
      <c r="X197" s="313"/>
      <c r="Y197" s="313"/>
      <c r="Z197" s="313"/>
      <c r="AA197" s="313"/>
      <c r="AB197" s="313"/>
      <c r="AC197" s="313"/>
      <c r="AD197" s="313"/>
      <c r="AE197" s="313"/>
      <c r="AF197" s="100"/>
      <c r="AG197" s="313" t="s">
        <v>140</v>
      </c>
      <c r="AH197" s="313"/>
      <c r="AI197" s="313"/>
      <c r="AJ197" s="313"/>
      <c r="AK197" s="313"/>
      <c r="AL197" s="313"/>
      <c r="AM197" s="313"/>
      <c r="AN197" s="313"/>
      <c r="AO197" s="313"/>
      <c r="AP197" s="313"/>
      <c r="AQ197" s="313"/>
      <c r="AR197" s="313"/>
      <c r="AS197" s="313"/>
      <c r="AT197" s="313"/>
      <c r="AU197" s="313"/>
      <c r="AV197" s="313"/>
      <c r="AW197" s="324"/>
      <c r="AX197" s="323"/>
      <c r="AY197" s="320"/>
      <c r="AZ197" s="320"/>
      <c r="BA197" s="320"/>
      <c r="BB197" s="321"/>
      <c r="BC197" s="302"/>
      <c r="BD197" s="304"/>
    </row>
    <row r="198" spans="65:83" ht="12" customHeight="1" thickBot="1">
      <c r="BM198"/>
      <c r="BN198" s="70"/>
      <c r="BO198" s="70"/>
      <c r="BP198" s="70"/>
      <c r="BQ198" s="70"/>
      <c r="BR198" s="70"/>
      <c r="BS198" s="70"/>
      <c r="BT198" s="70"/>
      <c r="BU198" s="70"/>
      <c r="BV198" s="5"/>
      <c r="BW198" s="5"/>
      <c r="BX198" s="5"/>
      <c r="BY198"/>
      <c r="BZ198"/>
      <c r="CA198"/>
      <c r="CB198"/>
      <c r="CC198"/>
      <c r="CD198"/>
      <c r="CE198"/>
    </row>
    <row r="199" spans="2:56" ht="13.5" thickBot="1">
      <c r="B199" s="294" t="s">
        <v>11</v>
      </c>
      <c r="C199" s="295"/>
      <c r="D199" s="296" t="s">
        <v>73</v>
      </c>
      <c r="E199" s="297"/>
      <c r="F199" s="297"/>
      <c r="G199" s="297"/>
      <c r="H199" s="297"/>
      <c r="I199" s="298"/>
      <c r="J199" s="195" t="s">
        <v>14</v>
      </c>
      <c r="K199" s="195"/>
      <c r="L199" s="195"/>
      <c r="M199" s="195"/>
      <c r="N199" s="195"/>
      <c r="O199" s="194" t="s">
        <v>238</v>
      </c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  <c r="AW199" s="196"/>
      <c r="AX199" s="194" t="s">
        <v>18</v>
      </c>
      <c r="AY199" s="195"/>
      <c r="AZ199" s="195"/>
      <c r="BA199" s="195"/>
      <c r="BB199" s="195"/>
      <c r="BC199" s="325"/>
      <c r="BD199" s="326"/>
    </row>
    <row r="200" spans="2:56" ht="18" customHeight="1">
      <c r="B200" s="290">
        <v>112</v>
      </c>
      <c r="C200" s="327"/>
      <c r="D200" s="299">
        <v>1</v>
      </c>
      <c r="E200" s="300"/>
      <c r="F200" s="300"/>
      <c r="G200" s="300"/>
      <c r="H200" s="300"/>
      <c r="I200" s="301"/>
      <c r="J200" s="305">
        <v>0.6875</v>
      </c>
      <c r="K200" s="306"/>
      <c r="L200" s="306"/>
      <c r="M200" s="306"/>
      <c r="N200" s="307"/>
      <c r="O200" s="311">
        <f>IF(ISBLANK($BA$126),"",IF($AX$126&lt;$BA$126,$AG$126,$O$126))</f>
      </c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  <c r="AA200" s="227"/>
      <c r="AB200" s="227"/>
      <c r="AC200" s="227"/>
      <c r="AD200" s="227"/>
      <c r="AE200" s="227"/>
      <c r="AF200" s="31" t="s">
        <v>17</v>
      </c>
      <c r="AG200" s="227">
        <f>IF(ISBLANK($BA$128),"",IF($AX$128&lt;$BA$128,$AG$128,$O$128))</f>
      </c>
      <c r="AH200" s="227"/>
      <c r="AI200" s="227"/>
      <c r="AJ200" s="227"/>
      <c r="AK200" s="227"/>
      <c r="AL200" s="227"/>
      <c r="AM200" s="227"/>
      <c r="AN200" s="227"/>
      <c r="AO200" s="227"/>
      <c r="AP200" s="227"/>
      <c r="AQ200" s="227"/>
      <c r="AR200" s="227"/>
      <c r="AS200" s="227"/>
      <c r="AT200" s="227"/>
      <c r="AU200" s="227"/>
      <c r="AV200" s="227"/>
      <c r="AW200" s="289"/>
      <c r="AX200" s="322"/>
      <c r="AY200" s="318"/>
      <c r="AZ200" s="318" t="s">
        <v>16</v>
      </c>
      <c r="BA200" s="318"/>
      <c r="BB200" s="319"/>
      <c r="BC200" s="299"/>
      <c r="BD200" s="301"/>
    </row>
    <row r="201" spans="2:56" ht="12" customHeight="1" thickBot="1">
      <c r="B201" s="292"/>
      <c r="C201" s="328"/>
      <c r="D201" s="302"/>
      <c r="E201" s="303"/>
      <c r="F201" s="303"/>
      <c r="G201" s="303"/>
      <c r="H201" s="303"/>
      <c r="I201" s="304"/>
      <c r="J201" s="308"/>
      <c r="K201" s="309"/>
      <c r="L201" s="309"/>
      <c r="M201" s="309"/>
      <c r="N201" s="310"/>
      <c r="O201" s="312" t="s">
        <v>141</v>
      </c>
      <c r="P201" s="313"/>
      <c r="Q201" s="313"/>
      <c r="R201" s="313"/>
      <c r="S201" s="313"/>
      <c r="T201" s="313"/>
      <c r="U201" s="313"/>
      <c r="V201" s="313"/>
      <c r="W201" s="313"/>
      <c r="X201" s="313"/>
      <c r="Y201" s="313"/>
      <c r="Z201" s="313"/>
      <c r="AA201" s="313"/>
      <c r="AB201" s="313"/>
      <c r="AC201" s="313"/>
      <c r="AD201" s="313"/>
      <c r="AE201" s="313"/>
      <c r="AF201" s="100"/>
      <c r="AG201" s="313" t="s">
        <v>142</v>
      </c>
      <c r="AH201" s="313"/>
      <c r="AI201" s="313"/>
      <c r="AJ201" s="313"/>
      <c r="AK201" s="313"/>
      <c r="AL201" s="313"/>
      <c r="AM201" s="313"/>
      <c r="AN201" s="313"/>
      <c r="AO201" s="313"/>
      <c r="AP201" s="313"/>
      <c r="AQ201" s="313"/>
      <c r="AR201" s="313"/>
      <c r="AS201" s="313"/>
      <c r="AT201" s="313"/>
      <c r="AU201" s="313"/>
      <c r="AV201" s="313"/>
      <c r="AW201" s="324"/>
      <c r="AX201" s="323"/>
      <c r="AY201" s="320"/>
      <c r="AZ201" s="320"/>
      <c r="BA201" s="320"/>
      <c r="BB201" s="321"/>
      <c r="BC201" s="302"/>
      <c r="BD201" s="304"/>
    </row>
    <row r="202" spans="65:83" ht="12" customHeight="1">
      <c r="BM202"/>
      <c r="BN202" s="70"/>
      <c r="BO202" s="70"/>
      <c r="BP202" s="70"/>
      <c r="BQ202" s="70"/>
      <c r="BR202" s="70"/>
      <c r="BS202" s="70"/>
      <c r="BT202" s="70"/>
      <c r="BU202" s="70"/>
      <c r="BV202" s="5"/>
      <c r="BW202" s="5"/>
      <c r="BX202" s="5"/>
      <c r="BY202"/>
      <c r="BZ202"/>
      <c r="CA202"/>
      <c r="CB202"/>
      <c r="CC202"/>
      <c r="CD202"/>
      <c r="CE202"/>
    </row>
    <row r="204" spans="2:56" ht="20.25">
      <c r="B204" s="317" t="s">
        <v>72</v>
      </c>
      <c r="C204" s="317"/>
      <c r="D204" s="317"/>
      <c r="E204" s="317"/>
      <c r="F204" s="317"/>
      <c r="G204" s="317"/>
      <c r="H204" s="317"/>
      <c r="I204" s="317"/>
      <c r="J204" s="317"/>
      <c r="K204" s="317"/>
      <c r="L204" s="317"/>
      <c r="M204" s="317"/>
      <c r="N204" s="317"/>
      <c r="O204" s="317"/>
      <c r="P204" s="317"/>
      <c r="Q204" s="317"/>
      <c r="R204" s="317"/>
      <c r="S204" s="317"/>
      <c r="T204" s="317"/>
      <c r="U204" s="317"/>
      <c r="V204" s="317"/>
      <c r="W204" s="317"/>
      <c r="X204" s="317"/>
      <c r="Y204" s="317"/>
      <c r="Z204" s="317"/>
      <c r="AA204" s="317"/>
      <c r="AB204" s="317"/>
      <c r="AC204" s="317"/>
      <c r="AD204" s="317"/>
      <c r="AE204" s="317"/>
      <c r="AF204" s="317"/>
      <c r="AG204" s="317"/>
      <c r="AH204" s="317"/>
      <c r="AI204" s="317"/>
      <c r="AJ204" s="317"/>
      <c r="AK204" s="317"/>
      <c r="AL204" s="317"/>
      <c r="AM204" s="317"/>
      <c r="AN204" s="317"/>
      <c r="AO204" s="317"/>
      <c r="AP204" s="317"/>
      <c r="AQ204" s="317"/>
      <c r="AR204" s="317"/>
      <c r="AS204" s="317"/>
      <c r="AT204" s="317"/>
      <c r="AU204" s="317"/>
      <c r="AV204" s="317"/>
      <c r="AW204" s="317"/>
      <c r="AX204" s="317"/>
      <c r="AY204" s="317"/>
      <c r="AZ204" s="317"/>
      <c r="BA204" s="317"/>
      <c r="BB204" s="317"/>
      <c r="BC204" s="317"/>
      <c r="BD204" s="317"/>
    </row>
    <row r="205" ht="13.5" thickBot="1"/>
    <row r="206" spans="2:56" ht="27" thickBot="1">
      <c r="B206" s="314">
        <f>IF(ISBLANK($BA$200),"",IF($AX$200&lt;$BA$200,$AG$200,$O$200))</f>
      </c>
      <c r="C206" s="315"/>
      <c r="D206" s="315"/>
      <c r="E206" s="315"/>
      <c r="F206" s="315"/>
      <c r="G206" s="315"/>
      <c r="H206" s="315"/>
      <c r="I206" s="315"/>
      <c r="J206" s="315"/>
      <c r="K206" s="315"/>
      <c r="L206" s="315"/>
      <c r="M206" s="315"/>
      <c r="N206" s="315"/>
      <c r="O206" s="315"/>
      <c r="P206" s="315"/>
      <c r="Q206" s="315"/>
      <c r="R206" s="315"/>
      <c r="S206" s="315"/>
      <c r="T206" s="315"/>
      <c r="U206" s="315"/>
      <c r="V206" s="315"/>
      <c r="W206" s="315"/>
      <c r="X206" s="315"/>
      <c r="Y206" s="315"/>
      <c r="Z206" s="315"/>
      <c r="AA206" s="315"/>
      <c r="AB206" s="315"/>
      <c r="AC206" s="315"/>
      <c r="AD206" s="315"/>
      <c r="AE206" s="315"/>
      <c r="AF206" s="315"/>
      <c r="AG206" s="315"/>
      <c r="AH206" s="315"/>
      <c r="AI206" s="315"/>
      <c r="AJ206" s="315"/>
      <c r="AK206" s="315"/>
      <c r="AL206" s="315"/>
      <c r="AM206" s="315"/>
      <c r="AN206" s="315"/>
      <c r="AO206" s="315"/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15"/>
      <c r="AZ206" s="315"/>
      <c r="BA206" s="315"/>
      <c r="BB206" s="315"/>
      <c r="BC206" s="315"/>
      <c r="BD206" s="316"/>
    </row>
    <row r="209" spans="1:2" s="141" customFormat="1" ht="18">
      <c r="A209" s="104"/>
      <c r="B209" s="124" t="s">
        <v>232</v>
      </c>
    </row>
    <row r="210" s="141" customFormat="1" ht="11.25" customHeight="1">
      <c r="A210" s="120"/>
    </row>
    <row r="211" spans="1:56" s="141" customFormat="1" ht="22.5" customHeight="1">
      <c r="A211" s="120"/>
      <c r="B211" s="336" t="s">
        <v>5</v>
      </c>
      <c r="C211" s="336"/>
      <c r="E211" s="334">
        <f>IF(ISBLANK(Endrunde!$BA$200),"",IF(Endrunde!$AX$200&lt;Endrunde!$BA$200,Endrunde!$AG$200,Endrunde!$O$200))</f>
      </c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  <c r="X211" s="334"/>
      <c r="Y211" s="334"/>
      <c r="AG211" s="336" t="s">
        <v>211</v>
      </c>
      <c r="AH211" s="336"/>
      <c r="AJ211" s="333">
        <f>IF(ISBLANK(Endrunde!$BA$192),"",IF(Endrunde!$AX$192&lt;Endrunde!$BA$192,Endrunde!$AG$192,Endrunde!$O$192))</f>
      </c>
      <c r="AK211" s="333"/>
      <c r="AL211" s="333"/>
      <c r="AM211" s="333"/>
      <c r="AN211" s="333"/>
      <c r="AO211" s="333"/>
      <c r="AP211" s="333"/>
      <c r="AQ211" s="333"/>
      <c r="AR211" s="333"/>
      <c r="AS211" s="333"/>
      <c r="AT211" s="333"/>
      <c r="AU211" s="333"/>
      <c r="AV211" s="333"/>
      <c r="AW211" s="333"/>
      <c r="AX211" s="333"/>
      <c r="AY211" s="333"/>
      <c r="AZ211" s="333"/>
      <c r="BA211" s="333"/>
      <c r="BB211" s="333"/>
      <c r="BC211" s="333"/>
      <c r="BD211" s="333"/>
    </row>
    <row r="212" spans="1:56" s="141" customFormat="1" ht="22.5" customHeight="1">
      <c r="A212" s="120"/>
      <c r="B212" s="332" t="s">
        <v>6</v>
      </c>
      <c r="C212" s="332"/>
      <c r="E212" s="333">
        <f>IF(ISBLANK(Endrunde!$BA$200),"",IF(Endrunde!$AX$200&gt;Endrunde!$BA$200,Endrunde!$AG$200,Endrunde!$O$200))</f>
      </c>
      <c r="F212" s="333"/>
      <c r="G212" s="333"/>
      <c r="H212" s="333"/>
      <c r="I212" s="333"/>
      <c r="J212" s="333"/>
      <c r="K212" s="333"/>
      <c r="L212" s="333"/>
      <c r="M212" s="333"/>
      <c r="N212" s="333"/>
      <c r="O212" s="333"/>
      <c r="P212" s="333"/>
      <c r="Q212" s="333"/>
      <c r="R212" s="333"/>
      <c r="S212" s="333"/>
      <c r="T212" s="333"/>
      <c r="U212" s="333"/>
      <c r="V212" s="333"/>
      <c r="W212" s="333"/>
      <c r="X212" s="333"/>
      <c r="Y212" s="333"/>
      <c r="AF212" s="142"/>
      <c r="AG212" s="332" t="s">
        <v>212</v>
      </c>
      <c r="AH212" s="332"/>
      <c r="AJ212" s="333">
        <f>IF(ISBLANK(Endrunde!$BA$192),"",IF(Endrunde!$AX$192&gt;Endrunde!$BA$192,Endrunde!$AG$192,Endrunde!$O$192))</f>
      </c>
      <c r="AK212" s="333"/>
      <c r="AL212" s="333"/>
      <c r="AM212" s="333"/>
      <c r="AN212" s="333"/>
      <c r="AO212" s="333"/>
      <c r="AP212" s="333"/>
      <c r="AQ212" s="333"/>
      <c r="AR212" s="333"/>
      <c r="AS212" s="333"/>
      <c r="AT212" s="333"/>
      <c r="AU212" s="333"/>
      <c r="AV212" s="333"/>
      <c r="AW212" s="333"/>
      <c r="AX212" s="333"/>
      <c r="AY212" s="333"/>
      <c r="AZ212" s="333"/>
      <c r="BA212" s="333"/>
      <c r="BB212" s="333"/>
      <c r="BC212" s="333"/>
      <c r="BD212" s="333"/>
    </row>
    <row r="213" spans="1:56" s="141" customFormat="1" ht="22.5" customHeight="1">
      <c r="A213" s="120"/>
      <c r="B213" s="332" t="s">
        <v>7</v>
      </c>
      <c r="C213" s="332"/>
      <c r="E213" s="333">
        <f>IF(ISBLANK(Endrunde!$BA$196),"",IF(Endrunde!$AX$196&lt;Endrunde!$BA$196,Endrunde!$AG$196,Endrunde!$O$196))</f>
      </c>
      <c r="F213" s="333"/>
      <c r="G213" s="333"/>
      <c r="H213" s="333"/>
      <c r="I213" s="333"/>
      <c r="J213" s="333"/>
      <c r="K213" s="333"/>
      <c r="L213" s="333"/>
      <c r="M213" s="333"/>
      <c r="N213" s="333"/>
      <c r="O213" s="333"/>
      <c r="P213" s="333"/>
      <c r="Q213" s="333"/>
      <c r="R213" s="333"/>
      <c r="S213" s="333"/>
      <c r="T213" s="333"/>
      <c r="U213" s="333"/>
      <c r="V213" s="333"/>
      <c r="W213" s="333"/>
      <c r="X213" s="333"/>
      <c r="Y213" s="333"/>
      <c r="AF213" s="142"/>
      <c r="AG213" s="332" t="s">
        <v>213</v>
      </c>
      <c r="AH213" s="332"/>
      <c r="AJ213" s="333">
        <f>IF(ISBLANK(Endrunde!$BA$188),"",IF(Endrunde!$AX$188&lt;Endrunde!$BA$188,Endrunde!$AG$188,Endrunde!$O$188))</f>
      </c>
      <c r="AK213" s="333"/>
      <c r="AL213" s="333"/>
      <c r="AM213" s="333"/>
      <c r="AN213" s="333"/>
      <c r="AO213" s="333"/>
      <c r="AP213" s="333"/>
      <c r="AQ213" s="333"/>
      <c r="AR213" s="333"/>
      <c r="AS213" s="333"/>
      <c r="AT213" s="333"/>
      <c r="AU213" s="333"/>
      <c r="AV213" s="333"/>
      <c r="AW213" s="333"/>
      <c r="AX213" s="333"/>
      <c r="AY213" s="333"/>
      <c r="AZ213" s="333"/>
      <c r="BA213" s="333"/>
      <c r="BB213" s="333"/>
      <c r="BC213" s="333"/>
      <c r="BD213" s="333"/>
    </row>
    <row r="214" spans="1:56" s="141" customFormat="1" ht="22.5" customHeight="1">
      <c r="A214" s="120"/>
      <c r="B214" s="332" t="s">
        <v>8</v>
      </c>
      <c r="C214" s="332"/>
      <c r="E214" s="333">
        <f>IF(ISBLANK(Endrunde!$BA$196),"",IF(Endrunde!$AX$196&gt;Endrunde!$BA$196,Endrunde!$AG$196,Endrunde!$O$196))</f>
      </c>
      <c r="F214" s="333"/>
      <c r="G214" s="333"/>
      <c r="H214" s="333"/>
      <c r="I214" s="333"/>
      <c r="J214" s="333"/>
      <c r="K214" s="333"/>
      <c r="L214" s="333"/>
      <c r="M214" s="333"/>
      <c r="N214" s="333"/>
      <c r="O214" s="333"/>
      <c r="P214" s="333"/>
      <c r="Q214" s="333"/>
      <c r="R214" s="333"/>
      <c r="S214" s="333"/>
      <c r="T214" s="333"/>
      <c r="U214" s="333"/>
      <c r="V214" s="333"/>
      <c r="W214" s="333"/>
      <c r="X214" s="333"/>
      <c r="Y214" s="333"/>
      <c r="AF214" s="142"/>
      <c r="AG214" s="332" t="s">
        <v>214</v>
      </c>
      <c r="AH214" s="332"/>
      <c r="AJ214" s="333">
        <f>IF(ISBLANK(Endrunde!$BA$188),"",IF(Endrunde!$AX$188&gt;Endrunde!$BA$188,Endrunde!$AG$188,Endrunde!$O$188))</f>
      </c>
      <c r="AK214" s="333"/>
      <c r="AL214" s="333"/>
      <c r="AM214" s="333"/>
      <c r="AN214" s="333"/>
      <c r="AO214" s="333"/>
      <c r="AP214" s="333"/>
      <c r="AQ214" s="333"/>
      <c r="AR214" s="333"/>
      <c r="AS214" s="333"/>
      <c r="AT214" s="333"/>
      <c r="AU214" s="333"/>
      <c r="AV214" s="333"/>
      <c r="AW214" s="333"/>
      <c r="AX214" s="333"/>
      <c r="AY214" s="333"/>
      <c r="AZ214" s="333"/>
      <c r="BA214" s="333"/>
      <c r="BB214" s="333"/>
      <c r="BC214" s="333"/>
      <c r="BD214" s="333"/>
    </row>
    <row r="215" spans="1:56" s="141" customFormat="1" ht="22.5" customHeight="1">
      <c r="A215" s="120"/>
      <c r="B215" s="332" t="s">
        <v>199</v>
      </c>
      <c r="C215" s="332"/>
      <c r="E215" s="333">
        <f>IF(ISBLANK(Endrunde!$BA$184),"",IF(Endrunde!$AX$184&lt;Endrunde!$BA$184,Endrunde!$AG$184,Endrunde!$O$184))</f>
      </c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33"/>
      <c r="S215" s="333"/>
      <c r="T215" s="333"/>
      <c r="U215" s="333"/>
      <c r="V215" s="333"/>
      <c r="W215" s="333"/>
      <c r="X215" s="333"/>
      <c r="Y215" s="333"/>
      <c r="AF215" s="142"/>
      <c r="AG215" s="332" t="s">
        <v>215</v>
      </c>
      <c r="AH215" s="332"/>
      <c r="AJ215" s="333">
        <f>IF(ISBLANK(Endrunde!$BA$176),"",IF(Endrunde!$AX$176&lt;Endrunde!$BA$176,Endrunde!$AG$176,Endrunde!$O$176))</f>
      </c>
      <c r="AK215" s="333"/>
      <c r="AL215" s="333"/>
      <c r="AM215" s="333"/>
      <c r="AN215" s="333"/>
      <c r="AO215" s="333"/>
      <c r="AP215" s="333"/>
      <c r="AQ215" s="333"/>
      <c r="AR215" s="333"/>
      <c r="AS215" s="333"/>
      <c r="AT215" s="333"/>
      <c r="AU215" s="333"/>
      <c r="AV215" s="333"/>
      <c r="AW215" s="333"/>
      <c r="AX215" s="333"/>
      <c r="AY215" s="333"/>
      <c r="AZ215" s="333"/>
      <c r="BA215" s="333"/>
      <c r="BB215" s="333"/>
      <c r="BC215" s="333"/>
      <c r="BD215" s="333"/>
    </row>
    <row r="216" spans="1:56" s="141" customFormat="1" ht="22.5" customHeight="1">
      <c r="A216" s="120"/>
      <c r="B216" s="332" t="s">
        <v>200</v>
      </c>
      <c r="C216" s="332"/>
      <c r="E216" s="333">
        <f>IF(ISBLANK(Endrunde!$BA$184),"",IF(Endrunde!$AX$184&gt;Endrunde!$BA$184,Endrunde!$AG$184,Endrunde!$O$184))</f>
      </c>
      <c r="F216" s="333"/>
      <c r="G216" s="333"/>
      <c r="H216" s="333"/>
      <c r="I216" s="333"/>
      <c r="J216" s="333"/>
      <c r="K216" s="333"/>
      <c r="L216" s="333"/>
      <c r="M216" s="333"/>
      <c r="N216" s="333"/>
      <c r="O216" s="333"/>
      <c r="P216" s="333"/>
      <c r="Q216" s="333"/>
      <c r="R216" s="333"/>
      <c r="S216" s="333"/>
      <c r="T216" s="333"/>
      <c r="U216" s="333"/>
      <c r="V216" s="333"/>
      <c r="W216" s="333"/>
      <c r="X216" s="333"/>
      <c r="Y216" s="333"/>
      <c r="AF216" s="142"/>
      <c r="AG216" s="332" t="s">
        <v>216</v>
      </c>
      <c r="AH216" s="332"/>
      <c r="AJ216" s="333">
        <f>IF(ISBLANK(Endrunde!$BA$176),"",IF(Endrunde!$AX$176&gt;Endrunde!$BA$176,Endrunde!$AG$176,Endrunde!$O$176))</f>
      </c>
      <c r="AK216" s="333"/>
      <c r="AL216" s="333"/>
      <c r="AM216" s="333"/>
      <c r="AN216" s="333"/>
      <c r="AO216" s="333"/>
      <c r="AP216" s="333"/>
      <c r="AQ216" s="333"/>
      <c r="AR216" s="333"/>
      <c r="AS216" s="333"/>
      <c r="AT216" s="333"/>
      <c r="AU216" s="333"/>
      <c r="AV216" s="333"/>
      <c r="AW216" s="333"/>
      <c r="AX216" s="333"/>
      <c r="AY216" s="333"/>
      <c r="AZ216" s="333"/>
      <c r="BA216" s="333"/>
      <c r="BB216" s="333"/>
      <c r="BC216" s="333"/>
      <c r="BD216" s="333"/>
    </row>
    <row r="217" spans="1:56" s="141" customFormat="1" ht="22.5" customHeight="1">
      <c r="A217" s="120"/>
      <c r="B217" s="332" t="s">
        <v>201</v>
      </c>
      <c r="C217" s="332"/>
      <c r="E217" s="333">
        <f>IF(ISBLANK(Endrunde!$BA$180),"",IF(Endrunde!$AX$180&lt;Endrunde!$BA$180,Endrunde!$AG$180,Endrunde!$O$180))</f>
      </c>
      <c r="F217" s="333"/>
      <c r="G217" s="333"/>
      <c r="H217" s="333"/>
      <c r="I217" s="333"/>
      <c r="J217" s="333"/>
      <c r="K217" s="333"/>
      <c r="L217" s="333"/>
      <c r="M217" s="333"/>
      <c r="N217" s="333"/>
      <c r="O217" s="333"/>
      <c r="P217" s="333"/>
      <c r="Q217" s="333"/>
      <c r="R217" s="333"/>
      <c r="S217" s="333"/>
      <c r="T217" s="333"/>
      <c r="U217" s="333"/>
      <c r="V217" s="333"/>
      <c r="W217" s="333"/>
      <c r="X217" s="333"/>
      <c r="Y217" s="333"/>
      <c r="AF217" s="142"/>
      <c r="AG217" s="332" t="s">
        <v>217</v>
      </c>
      <c r="AH217" s="332"/>
      <c r="AJ217" s="333">
        <f>IF(ISBLANK(Endrunde!$BA$172),"",IF(Endrunde!$AX$172&lt;Endrunde!$BA$172,Endrunde!$AG$172,Endrunde!$O$172))</f>
      </c>
      <c r="AK217" s="333"/>
      <c r="AL217" s="333"/>
      <c r="AM217" s="333"/>
      <c r="AN217" s="333"/>
      <c r="AO217" s="333"/>
      <c r="AP217" s="333"/>
      <c r="AQ217" s="333"/>
      <c r="AR217" s="333"/>
      <c r="AS217" s="333"/>
      <c r="AT217" s="333"/>
      <c r="AU217" s="333"/>
      <c r="AV217" s="333"/>
      <c r="AW217" s="333"/>
      <c r="AX217" s="333"/>
      <c r="AY217" s="333"/>
      <c r="AZ217" s="333"/>
      <c r="BA217" s="333"/>
      <c r="BB217" s="333"/>
      <c r="BC217" s="333"/>
      <c r="BD217" s="333"/>
    </row>
    <row r="218" spans="1:56" s="141" customFormat="1" ht="22.5" customHeight="1">
      <c r="A218" s="120"/>
      <c r="B218" s="332" t="s">
        <v>202</v>
      </c>
      <c r="C218" s="332"/>
      <c r="E218" s="333">
        <f>IF(ISBLANK(Endrunde!$BA$180),"",IF(Endrunde!$AX$180&gt;Endrunde!$BA$180,Endrunde!$AG$180,Endrunde!$O$180))</f>
      </c>
      <c r="F218" s="333"/>
      <c r="G218" s="333"/>
      <c r="H218" s="333"/>
      <c r="I218" s="333"/>
      <c r="J218" s="333"/>
      <c r="K218" s="333"/>
      <c r="L218" s="333"/>
      <c r="M218" s="333"/>
      <c r="N218" s="333"/>
      <c r="O218" s="333"/>
      <c r="P218" s="333"/>
      <c r="Q218" s="333"/>
      <c r="R218" s="333"/>
      <c r="S218" s="333"/>
      <c r="T218" s="333"/>
      <c r="U218" s="333"/>
      <c r="V218" s="333"/>
      <c r="W218" s="333"/>
      <c r="X218" s="333"/>
      <c r="Y218" s="333"/>
      <c r="AF218" s="142"/>
      <c r="AG218" s="332" t="s">
        <v>218</v>
      </c>
      <c r="AH218" s="332"/>
      <c r="AJ218" s="333">
        <f>IF(ISBLANK(Endrunde!$BA$172),"",IF(Endrunde!$AX$172&gt;Endrunde!$BA$172,Endrunde!$AG$172,Endrunde!$O$172))</f>
      </c>
      <c r="AK218" s="333"/>
      <c r="AL218" s="333"/>
      <c r="AM218" s="333"/>
      <c r="AN218" s="333"/>
      <c r="AO218" s="333"/>
      <c r="AP218" s="333"/>
      <c r="AQ218" s="333"/>
      <c r="AR218" s="333"/>
      <c r="AS218" s="333"/>
      <c r="AT218" s="333"/>
      <c r="AU218" s="333"/>
      <c r="AV218" s="333"/>
      <c r="AW218" s="333"/>
      <c r="AX218" s="333"/>
      <c r="AY218" s="333"/>
      <c r="AZ218" s="333"/>
      <c r="BA218" s="333"/>
      <c r="BB218" s="333"/>
      <c r="BC218" s="333"/>
      <c r="BD218" s="333"/>
    </row>
    <row r="219" spans="1:56" s="141" customFormat="1" ht="22.5" customHeight="1">
      <c r="A219" s="120"/>
      <c r="B219" s="332" t="s">
        <v>203</v>
      </c>
      <c r="C219" s="332"/>
      <c r="E219" s="333">
        <f>IF(ISBLANK(Endrunde!$BA$168),"",IF(Endrunde!$AX$168&lt;Endrunde!$BA$168,Endrunde!$AG$168,Endrunde!$O$168))</f>
      </c>
      <c r="F219" s="333"/>
      <c r="G219" s="333"/>
      <c r="H219" s="333"/>
      <c r="I219" s="333"/>
      <c r="J219" s="333"/>
      <c r="K219" s="333"/>
      <c r="L219" s="333"/>
      <c r="M219" s="333"/>
      <c r="N219" s="333"/>
      <c r="O219" s="333"/>
      <c r="P219" s="333"/>
      <c r="Q219" s="333"/>
      <c r="R219" s="333"/>
      <c r="S219" s="333"/>
      <c r="T219" s="333"/>
      <c r="U219" s="333"/>
      <c r="V219" s="333"/>
      <c r="W219" s="333"/>
      <c r="X219" s="333"/>
      <c r="Y219" s="333"/>
      <c r="AF219" s="142"/>
      <c r="AG219" s="332" t="s">
        <v>219</v>
      </c>
      <c r="AH219" s="332"/>
      <c r="AJ219" s="333">
        <f>IF(ISBLANK(Endrunde!$BA$160),"",IF(Endrunde!$AX$160&lt;Endrunde!$BA$160,Endrunde!$AG$160,Endrunde!$O$160))</f>
      </c>
      <c r="AK219" s="333"/>
      <c r="AL219" s="333"/>
      <c r="AM219" s="333"/>
      <c r="AN219" s="333"/>
      <c r="AO219" s="333"/>
      <c r="AP219" s="333"/>
      <c r="AQ219" s="333"/>
      <c r="AR219" s="333"/>
      <c r="AS219" s="333"/>
      <c r="AT219" s="333"/>
      <c r="AU219" s="333"/>
      <c r="AV219" s="333"/>
      <c r="AW219" s="333"/>
      <c r="AX219" s="333"/>
      <c r="AY219" s="333"/>
      <c r="AZ219" s="333"/>
      <c r="BA219" s="333"/>
      <c r="BB219" s="333"/>
      <c r="BC219" s="333"/>
      <c r="BD219" s="333"/>
    </row>
    <row r="220" spans="1:56" s="141" customFormat="1" ht="22.5" customHeight="1">
      <c r="A220" s="120"/>
      <c r="B220" s="332" t="s">
        <v>204</v>
      </c>
      <c r="C220" s="332"/>
      <c r="E220" s="333">
        <f>IF(ISBLANK(Endrunde!$BA$168),"",IF(Endrunde!$AX$168&gt;Endrunde!$BA$168,Endrunde!$AG$168,Endrunde!$O$168))</f>
      </c>
      <c r="F220" s="333"/>
      <c r="G220" s="333"/>
      <c r="H220" s="333"/>
      <c r="I220" s="333"/>
      <c r="J220" s="333"/>
      <c r="K220" s="333"/>
      <c r="L220" s="333"/>
      <c r="M220" s="333"/>
      <c r="N220" s="333"/>
      <c r="O220" s="333"/>
      <c r="P220" s="333"/>
      <c r="Q220" s="333"/>
      <c r="R220" s="333"/>
      <c r="S220" s="333"/>
      <c r="T220" s="333"/>
      <c r="U220" s="333"/>
      <c r="V220" s="333"/>
      <c r="W220" s="333"/>
      <c r="X220" s="333"/>
      <c r="Y220" s="333"/>
      <c r="AF220" s="142"/>
      <c r="AG220" s="332" t="s">
        <v>220</v>
      </c>
      <c r="AH220" s="332"/>
      <c r="AJ220" s="333">
        <f>IF(ISBLANK(Endrunde!$BA$160),"",IF(Endrunde!$AX$160&gt;Endrunde!$BA$160,Endrunde!$AG$160,Endrunde!$O$160))</f>
      </c>
      <c r="AK220" s="333"/>
      <c r="AL220" s="333"/>
      <c r="AM220" s="333"/>
      <c r="AN220" s="333"/>
      <c r="AO220" s="333"/>
      <c r="AP220" s="333"/>
      <c r="AQ220" s="333"/>
      <c r="AR220" s="333"/>
      <c r="AS220" s="333"/>
      <c r="AT220" s="333"/>
      <c r="AU220" s="333"/>
      <c r="AV220" s="333"/>
      <c r="AW220" s="333"/>
      <c r="AX220" s="333"/>
      <c r="AY220" s="333"/>
      <c r="AZ220" s="333"/>
      <c r="BA220" s="333"/>
      <c r="BB220" s="333"/>
      <c r="BC220" s="333"/>
      <c r="BD220" s="333"/>
    </row>
    <row r="221" spans="1:56" s="141" customFormat="1" ht="22.5" customHeight="1">
      <c r="A221" s="120"/>
      <c r="B221" s="332" t="s">
        <v>205</v>
      </c>
      <c r="C221" s="332"/>
      <c r="E221" s="333">
        <f>IF(ISBLANK(Endrunde!$BA$164),"",IF(Endrunde!$AX$164&lt;Endrunde!$BA$164,Endrunde!$AG$164,Endrunde!$O$164))</f>
      </c>
      <c r="F221" s="333"/>
      <c r="G221" s="333"/>
      <c r="H221" s="333"/>
      <c r="I221" s="333"/>
      <c r="J221" s="333"/>
      <c r="K221" s="333"/>
      <c r="L221" s="333"/>
      <c r="M221" s="333"/>
      <c r="N221" s="333"/>
      <c r="O221" s="333"/>
      <c r="P221" s="333"/>
      <c r="Q221" s="333"/>
      <c r="R221" s="333"/>
      <c r="S221" s="333"/>
      <c r="T221" s="333"/>
      <c r="U221" s="333"/>
      <c r="V221" s="333"/>
      <c r="W221" s="333"/>
      <c r="X221" s="333"/>
      <c r="Y221" s="333"/>
      <c r="AF221" s="142"/>
      <c r="AG221" s="332" t="s">
        <v>221</v>
      </c>
      <c r="AH221" s="332"/>
      <c r="AJ221" s="333">
        <f>IF(ISBLANK(Endrunde!$BA$156),"",IF(Endrunde!$AX$156&lt;Endrunde!$BA$156,Endrunde!$AG$156,Endrunde!$O$156))</f>
      </c>
      <c r="AK221" s="333"/>
      <c r="AL221" s="333"/>
      <c r="AM221" s="333"/>
      <c r="AN221" s="333"/>
      <c r="AO221" s="333"/>
      <c r="AP221" s="333"/>
      <c r="AQ221" s="333"/>
      <c r="AR221" s="333"/>
      <c r="AS221" s="333"/>
      <c r="AT221" s="333"/>
      <c r="AU221" s="333"/>
      <c r="AV221" s="333"/>
      <c r="AW221" s="333"/>
      <c r="AX221" s="333"/>
      <c r="AY221" s="333"/>
      <c r="AZ221" s="333"/>
      <c r="BA221" s="333"/>
      <c r="BB221" s="333"/>
      <c r="BC221" s="333"/>
      <c r="BD221" s="333"/>
    </row>
    <row r="222" spans="1:56" s="141" customFormat="1" ht="22.5" customHeight="1">
      <c r="A222" s="120"/>
      <c r="B222" s="332" t="s">
        <v>206</v>
      </c>
      <c r="C222" s="332"/>
      <c r="E222" s="333">
        <f>IF(ISBLANK(Endrunde!$BA$164),"",IF(Endrunde!$AX$164&gt;Endrunde!$BA$164,Endrunde!$AG$164,Endrunde!$O$164))</f>
      </c>
      <c r="F222" s="333"/>
      <c r="G222" s="333"/>
      <c r="H222" s="333"/>
      <c r="I222" s="333"/>
      <c r="J222" s="333"/>
      <c r="K222" s="333"/>
      <c r="L222" s="333"/>
      <c r="M222" s="333"/>
      <c r="N222" s="333"/>
      <c r="O222" s="333"/>
      <c r="P222" s="333"/>
      <c r="Q222" s="333"/>
      <c r="R222" s="333"/>
      <c r="S222" s="333"/>
      <c r="T222" s="333"/>
      <c r="U222" s="333"/>
      <c r="V222" s="333"/>
      <c r="W222" s="333"/>
      <c r="X222" s="333"/>
      <c r="Y222" s="333"/>
      <c r="AF222" s="142"/>
      <c r="AG222" s="332" t="s">
        <v>222</v>
      </c>
      <c r="AH222" s="332"/>
      <c r="AJ222" s="333">
        <f>IF(ISBLANK(Endrunde!$BA$156),"",IF(Endrunde!$AX$156&gt;Endrunde!$BA$156,Endrunde!$AG$156,Endrunde!$O$156))</f>
      </c>
      <c r="AK222" s="333"/>
      <c r="AL222" s="333"/>
      <c r="AM222" s="333"/>
      <c r="AN222" s="333"/>
      <c r="AO222" s="333"/>
      <c r="AP222" s="333"/>
      <c r="AQ222" s="333"/>
      <c r="AR222" s="333"/>
      <c r="AS222" s="333"/>
      <c r="AT222" s="333"/>
      <c r="AU222" s="333"/>
      <c r="AV222" s="333"/>
      <c r="AW222" s="333"/>
      <c r="AX222" s="333"/>
      <c r="AY222" s="333"/>
      <c r="AZ222" s="333"/>
      <c r="BA222" s="333"/>
      <c r="BB222" s="333"/>
      <c r="BC222" s="333"/>
      <c r="BD222" s="333"/>
    </row>
    <row r="223" spans="1:56" s="141" customFormat="1" ht="22.5" customHeight="1">
      <c r="A223" s="120"/>
      <c r="B223" s="332" t="s">
        <v>207</v>
      </c>
      <c r="C223" s="332"/>
      <c r="E223" s="333">
        <f>IF(ISBLANK(Endrunde!$BA$152),"",IF(Endrunde!$AX$152&lt;Endrunde!$BA$152,Endrunde!$AG$152,Endrunde!$O$152))</f>
      </c>
      <c r="F223" s="333"/>
      <c r="G223" s="333"/>
      <c r="H223" s="333"/>
      <c r="I223" s="333"/>
      <c r="J223" s="333"/>
      <c r="K223" s="333"/>
      <c r="L223" s="333"/>
      <c r="M223" s="333"/>
      <c r="N223" s="333"/>
      <c r="O223" s="333"/>
      <c r="P223" s="333"/>
      <c r="Q223" s="333"/>
      <c r="R223" s="333"/>
      <c r="S223" s="333"/>
      <c r="T223" s="333"/>
      <c r="U223" s="333"/>
      <c r="V223" s="333"/>
      <c r="W223" s="333"/>
      <c r="X223" s="333"/>
      <c r="Y223" s="333"/>
      <c r="AF223" s="142"/>
      <c r="AG223" s="332" t="s">
        <v>223</v>
      </c>
      <c r="AH223" s="332"/>
      <c r="AJ223" s="333">
        <f>IF(ISBLANK(Endrunde!$BA$144),"",IF(Endrunde!$AX$144&lt;Endrunde!$BA$144,Endrunde!$AG$144,Endrunde!$O$144))</f>
      </c>
      <c r="AK223" s="333"/>
      <c r="AL223" s="333"/>
      <c r="AM223" s="333"/>
      <c r="AN223" s="333"/>
      <c r="AO223" s="333"/>
      <c r="AP223" s="333"/>
      <c r="AQ223" s="333"/>
      <c r="AR223" s="333"/>
      <c r="AS223" s="333"/>
      <c r="AT223" s="333"/>
      <c r="AU223" s="333"/>
      <c r="AV223" s="333"/>
      <c r="AW223" s="333"/>
      <c r="AX223" s="333"/>
      <c r="AY223" s="333"/>
      <c r="AZ223" s="333"/>
      <c r="BA223" s="333"/>
      <c r="BB223" s="333"/>
      <c r="BC223" s="333"/>
      <c r="BD223" s="333"/>
    </row>
    <row r="224" spans="1:56" s="141" customFormat="1" ht="22.5" customHeight="1">
      <c r="A224" s="120"/>
      <c r="B224" s="332" t="s">
        <v>208</v>
      </c>
      <c r="C224" s="332"/>
      <c r="E224" s="333">
        <f>IF(ISBLANK(Endrunde!$BA$152),"",IF(Endrunde!$AX$152&gt;Endrunde!$BA$152,Endrunde!$AG$152,Endrunde!$O$152))</f>
      </c>
      <c r="F224" s="333"/>
      <c r="G224" s="333"/>
      <c r="H224" s="333"/>
      <c r="I224" s="333"/>
      <c r="J224" s="333"/>
      <c r="K224" s="333"/>
      <c r="L224" s="333"/>
      <c r="M224" s="333"/>
      <c r="N224" s="333"/>
      <c r="O224" s="333"/>
      <c r="P224" s="333"/>
      <c r="Q224" s="333"/>
      <c r="R224" s="333"/>
      <c r="S224" s="333"/>
      <c r="T224" s="333"/>
      <c r="U224" s="333"/>
      <c r="V224" s="333"/>
      <c r="W224" s="333"/>
      <c r="X224" s="333"/>
      <c r="Y224" s="333"/>
      <c r="AF224" s="142"/>
      <c r="AG224" s="332" t="s">
        <v>224</v>
      </c>
      <c r="AH224" s="332"/>
      <c r="AJ224" s="333">
        <f>IF(ISBLANK(Endrunde!$BA$144),"",IF(Endrunde!$AX$144&gt;Endrunde!$BA$144,Endrunde!$AG$144,Endrunde!$O$144))</f>
      </c>
      <c r="AK224" s="333"/>
      <c r="AL224" s="333"/>
      <c r="AM224" s="333"/>
      <c r="AN224" s="333"/>
      <c r="AO224" s="333"/>
      <c r="AP224" s="333"/>
      <c r="AQ224" s="333"/>
      <c r="AR224" s="333"/>
      <c r="AS224" s="333"/>
      <c r="AT224" s="333"/>
      <c r="AU224" s="333"/>
      <c r="AV224" s="333"/>
      <c r="AW224" s="333"/>
      <c r="AX224" s="333"/>
      <c r="AY224" s="333"/>
      <c r="AZ224" s="333"/>
      <c r="BA224" s="333"/>
      <c r="BB224" s="333"/>
      <c r="BC224" s="333"/>
      <c r="BD224" s="333"/>
    </row>
    <row r="225" spans="1:56" s="141" customFormat="1" ht="22.5" customHeight="1">
      <c r="A225" s="120"/>
      <c r="B225" s="332" t="s">
        <v>209</v>
      </c>
      <c r="C225" s="332"/>
      <c r="E225" s="333">
        <f>IF(ISBLANK(Endrunde!$BA$148),"",IF(Endrunde!$AX$148&lt;Endrunde!$BA$148,Endrunde!$AG$148,Endrunde!$O$148))</f>
      </c>
      <c r="F225" s="333"/>
      <c r="G225" s="333"/>
      <c r="H225" s="333"/>
      <c r="I225" s="333"/>
      <c r="J225" s="333"/>
      <c r="K225" s="333"/>
      <c r="L225" s="333"/>
      <c r="M225" s="333"/>
      <c r="N225" s="333"/>
      <c r="O225" s="333"/>
      <c r="P225" s="333"/>
      <c r="Q225" s="333"/>
      <c r="R225" s="333"/>
      <c r="S225" s="333"/>
      <c r="T225" s="333"/>
      <c r="U225" s="333"/>
      <c r="V225" s="333"/>
      <c r="W225" s="333"/>
      <c r="X225" s="333"/>
      <c r="Y225" s="333"/>
      <c r="AF225" s="142"/>
      <c r="AG225" s="332" t="s">
        <v>225</v>
      </c>
      <c r="AH225" s="332"/>
      <c r="AJ225" s="333">
        <f>IF(ISBLANK(Endrunde!$BA$140),"",IF(Endrunde!$AX$140&lt;Endrunde!$BA$140,Endrunde!$AG$140,Endrunde!$O$140))</f>
      </c>
      <c r="AK225" s="333"/>
      <c r="AL225" s="333"/>
      <c r="AM225" s="333"/>
      <c r="AN225" s="333"/>
      <c r="AO225" s="333"/>
      <c r="AP225" s="333"/>
      <c r="AQ225" s="333"/>
      <c r="AR225" s="333"/>
      <c r="AS225" s="333"/>
      <c r="AT225" s="333"/>
      <c r="AU225" s="333"/>
      <c r="AV225" s="333"/>
      <c r="AW225" s="333"/>
      <c r="AX225" s="333"/>
      <c r="AY225" s="333"/>
      <c r="AZ225" s="333"/>
      <c r="BA225" s="333"/>
      <c r="BB225" s="333"/>
      <c r="BC225" s="333"/>
      <c r="BD225" s="333"/>
    </row>
    <row r="226" spans="1:56" s="141" customFormat="1" ht="22.5" customHeight="1">
      <c r="A226" s="120"/>
      <c r="B226" s="332" t="s">
        <v>210</v>
      </c>
      <c r="C226" s="332"/>
      <c r="E226" s="333">
        <f>IF(ISBLANK(Endrunde!$BA$148),"",IF(Endrunde!$AX$148&gt;Endrunde!$BA$148,Endrunde!$AG$148,Endrunde!$O$148))</f>
      </c>
      <c r="F226" s="333"/>
      <c r="G226" s="333"/>
      <c r="H226" s="333"/>
      <c r="I226" s="333"/>
      <c r="J226" s="333"/>
      <c r="K226" s="333"/>
      <c r="L226" s="333"/>
      <c r="M226" s="333"/>
      <c r="N226" s="333"/>
      <c r="O226" s="333"/>
      <c r="P226" s="333"/>
      <c r="Q226" s="333"/>
      <c r="R226" s="333"/>
      <c r="S226" s="333"/>
      <c r="T226" s="333"/>
      <c r="U226" s="333"/>
      <c r="V226" s="333"/>
      <c r="W226" s="333"/>
      <c r="X226" s="333"/>
      <c r="Y226" s="333"/>
      <c r="AF226" s="142"/>
      <c r="AG226" s="332" t="s">
        <v>226</v>
      </c>
      <c r="AH226" s="332"/>
      <c r="AJ226" s="333">
        <f>IF(ISBLANK(Endrunde!$BA$140),"",IF(Endrunde!$AX$140&gt;Endrunde!$BA$140,Endrunde!$AG$140,Endrunde!$O$140))</f>
      </c>
      <c r="AK226" s="333"/>
      <c r="AL226" s="333"/>
      <c r="AM226" s="333"/>
      <c r="AN226" s="333"/>
      <c r="AO226" s="333"/>
      <c r="AP226" s="333"/>
      <c r="AQ226" s="333"/>
      <c r="AR226" s="333"/>
      <c r="AS226" s="333"/>
      <c r="AT226" s="333"/>
      <c r="AU226" s="333"/>
      <c r="AV226" s="333"/>
      <c r="AW226" s="333"/>
      <c r="AX226" s="333"/>
      <c r="AY226" s="333"/>
      <c r="AZ226" s="333"/>
      <c r="BA226" s="333"/>
      <c r="BB226" s="333"/>
      <c r="BC226" s="333"/>
      <c r="BD226" s="333"/>
    </row>
    <row r="227" spans="1:3" s="141" customFormat="1" ht="11.25" customHeight="1">
      <c r="A227" s="120"/>
      <c r="B227" s="335"/>
      <c r="C227" s="335"/>
    </row>
    <row r="228" spans="1:3" s="141" customFormat="1" ht="11.25" customHeight="1">
      <c r="A228" s="120"/>
      <c r="B228" s="335"/>
      <c r="C228" s="335"/>
    </row>
    <row r="229" s="141" customFormat="1" ht="11.25" customHeight="1">
      <c r="A229" s="120"/>
    </row>
    <row r="230" s="141" customFormat="1" ht="11.25" customHeight="1">
      <c r="A230" s="120"/>
    </row>
    <row r="231" s="141" customFormat="1" ht="11.25" customHeight="1">
      <c r="A231" s="120"/>
    </row>
    <row r="232" s="141" customFormat="1" ht="11.25" customHeight="1">
      <c r="A232" s="120"/>
    </row>
    <row r="233" s="141" customFormat="1" ht="11.25" customHeight="1">
      <c r="A233" s="120"/>
    </row>
  </sheetData>
  <sheetProtection/>
  <mergeCells count="957">
    <mergeCell ref="AJ218:BD218"/>
    <mergeCell ref="AJ219:BD219"/>
    <mergeCell ref="AJ211:BD211"/>
    <mergeCell ref="AJ212:BD212"/>
    <mergeCell ref="AJ213:BD213"/>
    <mergeCell ref="AJ214:BD214"/>
    <mergeCell ref="AJ215:BD215"/>
    <mergeCell ref="AJ216:BD216"/>
    <mergeCell ref="AJ220:BD220"/>
    <mergeCell ref="AJ221:BD221"/>
    <mergeCell ref="AJ222:BD222"/>
    <mergeCell ref="E226:Y226"/>
    <mergeCell ref="AG224:AH224"/>
    <mergeCell ref="AG225:AH225"/>
    <mergeCell ref="AG226:AH226"/>
    <mergeCell ref="E220:Y220"/>
    <mergeCell ref="E224:Y224"/>
    <mergeCell ref="E225:Y225"/>
    <mergeCell ref="AG216:AH216"/>
    <mergeCell ref="AJ223:BD223"/>
    <mergeCell ref="AJ224:BD224"/>
    <mergeCell ref="AJ225:BD225"/>
    <mergeCell ref="AJ226:BD226"/>
    <mergeCell ref="AG220:AH220"/>
    <mergeCell ref="AG221:AH221"/>
    <mergeCell ref="AG222:AH222"/>
    <mergeCell ref="AG223:AH223"/>
    <mergeCell ref="AJ217:BD217"/>
    <mergeCell ref="E213:Y213"/>
    <mergeCell ref="E214:Y214"/>
    <mergeCell ref="E215:Y215"/>
    <mergeCell ref="E216:Y216"/>
    <mergeCell ref="E217:Y217"/>
    <mergeCell ref="AG211:AH211"/>
    <mergeCell ref="AG212:AH212"/>
    <mergeCell ref="AG213:AH213"/>
    <mergeCell ref="AG214:AH214"/>
    <mergeCell ref="AG215:AH215"/>
    <mergeCell ref="B220:C220"/>
    <mergeCell ref="B221:C221"/>
    <mergeCell ref="B222:C222"/>
    <mergeCell ref="B223:C223"/>
    <mergeCell ref="AG217:AH217"/>
    <mergeCell ref="AG218:AH218"/>
    <mergeCell ref="AG219:AH219"/>
    <mergeCell ref="E221:Y221"/>
    <mergeCell ref="E222:Y222"/>
    <mergeCell ref="E223:Y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199:C199"/>
    <mergeCell ref="D199:I199"/>
    <mergeCell ref="E218:Y218"/>
    <mergeCell ref="E219:Y219"/>
    <mergeCell ref="E211:Y211"/>
    <mergeCell ref="E212:Y212"/>
    <mergeCell ref="J199:N199"/>
    <mergeCell ref="O199:AW199"/>
    <mergeCell ref="AX199:BB199"/>
    <mergeCell ref="BC199:BD199"/>
    <mergeCell ref="B200:C201"/>
    <mergeCell ref="D200:I201"/>
    <mergeCell ref="J200:N201"/>
    <mergeCell ref="O200:AE200"/>
    <mergeCell ref="AG200:AW200"/>
    <mergeCell ref="AX200:AY201"/>
    <mergeCell ref="AZ200:AZ201"/>
    <mergeCell ref="BA200:BB201"/>
    <mergeCell ref="BC200:BD201"/>
    <mergeCell ref="O201:AE201"/>
    <mergeCell ref="AG201:AW201"/>
    <mergeCell ref="B195:C195"/>
    <mergeCell ref="D195:I195"/>
    <mergeCell ref="J195:N195"/>
    <mergeCell ref="O195:AW195"/>
    <mergeCell ref="AX195:BB195"/>
    <mergeCell ref="BC195:BD195"/>
    <mergeCell ref="B196:C197"/>
    <mergeCell ref="D196:I197"/>
    <mergeCell ref="J196:N197"/>
    <mergeCell ref="O196:AE196"/>
    <mergeCell ref="AG196:AW196"/>
    <mergeCell ref="AX196:AY197"/>
    <mergeCell ref="AZ196:AZ197"/>
    <mergeCell ref="BA196:BB197"/>
    <mergeCell ref="BC196:BD197"/>
    <mergeCell ref="O197:AE197"/>
    <mergeCell ref="AG197:AW197"/>
    <mergeCell ref="B191:C191"/>
    <mergeCell ref="D191:I191"/>
    <mergeCell ref="J191:N191"/>
    <mergeCell ref="O191:AW191"/>
    <mergeCell ref="AX191:BB191"/>
    <mergeCell ref="BC191:BD191"/>
    <mergeCell ref="B192:C193"/>
    <mergeCell ref="D192:I193"/>
    <mergeCell ref="J192:N193"/>
    <mergeCell ref="O192:AE192"/>
    <mergeCell ref="AG192:AW192"/>
    <mergeCell ref="AX192:AY193"/>
    <mergeCell ref="AZ192:AZ193"/>
    <mergeCell ref="BA192:BB193"/>
    <mergeCell ref="BC192:BD193"/>
    <mergeCell ref="O193:AE193"/>
    <mergeCell ref="AG193:AW193"/>
    <mergeCell ref="B187:C187"/>
    <mergeCell ref="D187:I187"/>
    <mergeCell ref="J187:N187"/>
    <mergeCell ref="O187:AW187"/>
    <mergeCell ref="AX187:BB187"/>
    <mergeCell ref="BC187:BD187"/>
    <mergeCell ref="B188:C189"/>
    <mergeCell ref="D188:I189"/>
    <mergeCell ref="J188:N189"/>
    <mergeCell ref="O188:AE188"/>
    <mergeCell ref="AG188:AW188"/>
    <mergeCell ref="AX188:AY189"/>
    <mergeCell ref="AZ188:AZ189"/>
    <mergeCell ref="BA188:BB189"/>
    <mergeCell ref="BC188:BD189"/>
    <mergeCell ref="O189:AE189"/>
    <mergeCell ref="AG189:AW189"/>
    <mergeCell ref="B183:C183"/>
    <mergeCell ref="D183:I183"/>
    <mergeCell ref="J183:N183"/>
    <mergeCell ref="O183:AW183"/>
    <mergeCell ref="AX183:BB183"/>
    <mergeCell ref="BC183:BD183"/>
    <mergeCell ref="B184:C185"/>
    <mergeCell ref="D184:I185"/>
    <mergeCell ref="J184:N185"/>
    <mergeCell ref="O184:AE184"/>
    <mergeCell ref="AG184:AW184"/>
    <mergeCell ref="AX184:AY185"/>
    <mergeCell ref="AZ184:AZ185"/>
    <mergeCell ref="BA184:BB185"/>
    <mergeCell ref="BC184:BD185"/>
    <mergeCell ref="O185:AE185"/>
    <mergeCell ref="AG185:AW185"/>
    <mergeCell ref="B179:C179"/>
    <mergeCell ref="D179:I179"/>
    <mergeCell ref="J179:N179"/>
    <mergeCell ref="O179:AW179"/>
    <mergeCell ref="AX179:BB179"/>
    <mergeCell ref="BC179:BD179"/>
    <mergeCell ref="B180:C181"/>
    <mergeCell ref="D180:I181"/>
    <mergeCell ref="J180:N181"/>
    <mergeCell ref="O180:AE180"/>
    <mergeCell ref="AG180:AW180"/>
    <mergeCell ref="AX180:AY181"/>
    <mergeCell ref="AZ180:AZ181"/>
    <mergeCell ref="BA180:BB181"/>
    <mergeCell ref="BC180:BD181"/>
    <mergeCell ref="O181:AE181"/>
    <mergeCell ref="AG181:AW181"/>
    <mergeCell ref="B175:C175"/>
    <mergeCell ref="D175:I175"/>
    <mergeCell ref="J175:N175"/>
    <mergeCell ref="O175:AW175"/>
    <mergeCell ref="AX175:BB175"/>
    <mergeCell ref="BC175:BD175"/>
    <mergeCell ref="B176:C177"/>
    <mergeCell ref="D176:I177"/>
    <mergeCell ref="J176:N177"/>
    <mergeCell ref="O176:AE176"/>
    <mergeCell ref="AG176:AW176"/>
    <mergeCell ref="AX176:AY177"/>
    <mergeCell ref="AZ176:AZ177"/>
    <mergeCell ref="BA176:BB177"/>
    <mergeCell ref="BC176:BD177"/>
    <mergeCell ref="O177:AE177"/>
    <mergeCell ref="AG177:AW177"/>
    <mergeCell ref="B171:C171"/>
    <mergeCell ref="D171:I171"/>
    <mergeCell ref="J171:N171"/>
    <mergeCell ref="O171:AW171"/>
    <mergeCell ref="AX171:BB171"/>
    <mergeCell ref="BC171:BD171"/>
    <mergeCell ref="B172:C173"/>
    <mergeCell ref="D172:I173"/>
    <mergeCell ref="J172:N173"/>
    <mergeCell ref="O172:AE172"/>
    <mergeCell ref="AG172:AW172"/>
    <mergeCell ref="AX172:AY173"/>
    <mergeCell ref="AZ172:AZ173"/>
    <mergeCell ref="BA172:BB173"/>
    <mergeCell ref="BC172:BD173"/>
    <mergeCell ref="O173:AE173"/>
    <mergeCell ref="AG173:AW173"/>
    <mergeCell ref="B167:C167"/>
    <mergeCell ref="D167:I167"/>
    <mergeCell ref="J167:N167"/>
    <mergeCell ref="O167:AW167"/>
    <mergeCell ref="AX167:BB167"/>
    <mergeCell ref="BC167:BD167"/>
    <mergeCell ref="B168:C169"/>
    <mergeCell ref="D168:I169"/>
    <mergeCell ref="J168:N169"/>
    <mergeCell ref="O168:AE168"/>
    <mergeCell ref="AG168:AW168"/>
    <mergeCell ref="AX168:AY169"/>
    <mergeCell ref="AZ168:AZ169"/>
    <mergeCell ref="BA168:BB169"/>
    <mergeCell ref="BC168:BD169"/>
    <mergeCell ref="O169:AE169"/>
    <mergeCell ref="AG169:AW169"/>
    <mergeCell ref="B163:C163"/>
    <mergeCell ref="D163:I163"/>
    <mergeCell ref="J163:N163"/>
    <mergeCell ref="O163:AW163"/>
    <mergeCell ref="AX163:BB163"/>
    <mergeCell ref="BC163:BD163"/>
    <mergeCell ref="B164:C165"/>
    <mergeCell ref="D164:I165"/>
    <mergeCell ref="J164:N165"/>
    <mergeCell ref="O164:AE164"/>
    <mergeCell ref="AG164:AW164"/>
    <mergeCell ref="AX164:AY165"/>
    <mergeCell ref="AZ164:AZ165"/>
    <mergeCell ref="BA164:BB165"/>
    <mergeCell ref="BC164:BD165"/>
    <mergeCell ref="O165:AE165"/>
    <mergeCell ref="AG165:AW165"/>
    <mergeCell ref="B159:C159"/>
    <mergeCell ref="D159:I159"/>
    <mergeCell ref="J159:N159"/>
    <mergeCell ref="O159:AW159"/>
    <mergeCell ref="AX159:BB159"/>
    <mergeCell ref="BC159:BD159"/>
    <mergeCell ref="B160:C161"/>
    <mergeCell ref="D160:I161"/>
    <mergeCell ref="J160:N161"/>
    <mergeCell ref="O160:AE160"/>
    <mergeCell ref="AG160:AW160"/>
    <mergeCell ref="AX160:AY161"/>
    <mergeCell ref="AZ160:AZ161"/>
    <mergeCell ref="BA160:BB161"/>
    <mergeCell ref="BC160:BD161"/>
    <mergeCell ref="O161:AE161"/>
    <mergeCell ref="AG161:AW161"/>
    <mergeCell ref="B155:C155"/>
    <mergeCell ref="D155:I155"/>
    <mergeCell ref="J155:N155"/>
    <mergeCell ref="O155:AW155"/>
    <mergeCell ref="AX155:BB155"/>
    <mergeCell ref="BC155:BD155"/>
    <mergeCell ref="B156:C157"/>
    <mergeCell ref="D156:I157"/>
    <mergeCell ref="J156:N157"/>
    <mergeCell ref="O156:AE156"/>
    <mergeCell ref="AG156:AW156"/>
    <mergeCell ref="AX156:AY157"/>
    <mergeCell ref="AZ156:AZ157"/>
    <mergeCell ref="BA156:BB157"/>
    <mergeCell ref="BC156:BD157"/>
    <mergeCell ref="O157:AE157"/>
    <mergeCell ref="AG157:AW157"/>
    <mergeCell ref="B151:C151"/>
    <mergeCell ref="D151:I151"/>
    <mergeCell ref="J151:N151"/>
    <mergeCell ref="O151:AW151"/>
    <mergeCell ref="AX151:BB151"/>
    <mergeCell ref="BC151:BD151"/>
    <mergeCell ref="B152:C153"/>
    <mergeCell ref="D152:I153"/>
    <mergeCell ref="J152:N153"/>
    <mergeCell ref="O152:AE152"/>
    <mergeCell ref="AG152:AW152"/>
    <mergeCell ref="AX152:AY153"/>
    <mergeCell ref="AZ152:AZ153"/>
    <mergeCell ref="BA152:BB153"/>
    <mergeCell ref="BC152:BD153"/>
    <mergeCell ref="O153:AE153"/>
    <mergeCell ref="AG153:AW153"/>
    <mergeCell ref="B147:C147"/>
    <mergeCell ref="D147:I147"/>
    <mergeCell ref="J147:N147"/>
    <mergeCell ref="O147:AW147"/>
    <mergeCell ref="AX147:BB147"/>
    <mergeCell ref="BC147:BD147"/>
    <mergeCell ref="B148:C149"/>
    <mergeCell ref="D148:I149"/>
    <mergeCell ref="J148:N149"/>
    <mergeCell ref="O148:AE148"/>
    <mergeCell ref="AG148:AW148"/>
    <mergeCell ref="AX148:AY149"/>
    <mergeCell ref="AZ148:AZ149"/>
    <mergeCell ref="BA148:BB149"/>
    <mergeCell ref="BC148:BD149"/>
    <mergeCell ref="O149:AE149"/>
    <mergeCell ref="AG149:AW149"/>
    <mergeCell ref="B143:C143"/>
    <mergeCell ref="D143:I143"/>
    <mergeCell ref="J143:N143"/>
    <mergeCell ref="O143:AW143"/>
    <mergeCell ref="AX143:BB143"/>
    <mergeCell ref="BC143:BD143"/>
    <mergeCell ref="B144:C145"/>
    <mergeCell ref="D144:I145"/>
    <mergeCell ref="J144:N145"/>
    <mergeCell ref="O144:AE144"/>
    <mergeCell ref="AG144:AW144"/>
    <mergeCell ref="AX144:AY145"/>
    <mergeCell ref="AZ144:AZ145"/>
    <mergeCell ref="BA144:BB145"/>
    <mergeCell ref="BC144:BD145"/>
    <mergeCell ref="O145:AE145"/>
    <mergeCell ref="AG145:AW145"/>
    <mergeCell ref="B134:C135"/>
    <mergeCell ref="D134:I135"/>
    <mergeCell ref="J134:N135"/>
    <mergeCell ref="O134:AE134"/>
    <mergeCell ref="AG134:AW134"/>
    <mergeCell ref="AX134:AY135"/>
    <mergeCell ref="AZ134:AZ135"/>
    <mergeCell ref="BA134:BB135"/>
    <mergeCell ref="BC134:BD135"/>
    <mergeCell ref="O135:AE135"/>
    <mergeCell ref="AG135:AW135"/>
    <mergeCell ref="B131:C131"/>
    <mergeCell ref="D131:I131"/>
    <mergeCell ref="J131:N131"/>
    <mergeCell ref="O131:AW131"/>
    <mergeCell ref="AX131:BB131"/>
    <mergeCell ref="BC131:BD131"/>
    <mergeCell ref="B132:C133"/>
    <mergeCell ref="D132:I133"/>
    <mergeCell ref="J132:N133"/>
    <mergeCell ref="O132:AE132"/>
    <mergeCell ref="AG132:AW132"/>
    <mergeCell ref="AX132:AY133"/>
    <mergeCell ref="AZ132:AZ133"/>
    <mergeCell ref="BA132:BB133"/>
    <mergeCell ref="BC132:BD133"/>
    <mergeCell ref="O133:AE133"/>
    <mergeCell ref="AG133:AW133"/>
    <mergeCell ref="B128:C129"/>
    <mergeCell ref="D128:I129"/>
    <mergeCell ref="J128:N129"/>
    <mergeCell ref="O128:AE128"/>
    <mergeCell ref="AG128:AW128"/>
    <mergeCell ref="AX128:AY129"/>
    <mergeCell ref="AZ128:AZ129"/>
    <mergeCell ref="BA128:BB129"/>
    <mergeCell ref="BC128:BD129"/>
    <mergeCell ref="O129:AE129"/>
    <mergeCell ref="AG129:AW129"/>
    <mergeCell ref="B125:C125"/>
    <mergeCell ref="D125:I125"/>
    <mergeCell ref="J125:N125"/>
    <mergeCell ref="O125:AW125"/>
    <mergeCell ref="AX125:BB125"/>
    <mergeCell ref="BC125:BD125"/>
    <mergeCell ref="B126:C127"/>
    <mergeCell ref="D126:I127"/>
    <mergeCell ref="J126:N127"/>
    <mergeCell ref="O126:AE126"/>
    <mergeCell ref="AG126:AW126"/>
    <mergeCell ref="AX126:AY127"/>
    <mergeCell ref="AZ126:AZ127"/>
    <mergeCell ref="BA126:BB127"/>
    <mergeCell ref="BC126:BD127"/>
    <mergeCell ref="O127:AE127"/>
    <mergeCell ref="AG127:AW127"/>
    <mergeCell ref="B122:C123"/>
    <mergeCell ref="D122:I123"/>
    <mergeCell ref="J122:N123"/>
    <mergeCell ref="O122:AE122"/>
    <mergeCell ref="AG122:AW122"/>
    <mergeCell ref="AX122:AY123"/>
    <mergeCell ref="AZ122:AZ123"/>
    <mergeCell ref="BA122:BB123"/>
    <mergeCell ref="BC122:BD123"/>
    <mergeCell ref="O123:AE123"/>
    <mergeCell ref="AG123:AW123"/>
    <mergeCell ref="B119:C119"/>
    <mergeCell ref="D119:I119"/>
    <mergeCell ref="J119:N119"/>
    <mergeCell ref="O119:AW119"/>
    <mergeCell ref="AX119:BB119"/>
    <mergeCell ref="BC119:BD119"/>
    <mergeCell ref="B120:C121"/>
    <mergeCell ref="D120:I121"/>
    <mergeCell ref="J120:N121"/>
    <mergeCell ref="O120:AE120"/>
    <mergeCell ref="AG120:AW120"/>
    <mergeCell ref="AX120:AY121"/>
    <mergeCell ref="AZ120:AZ121"/>
    <mergeCell ref="BA120:BB121"/>
    <mergeCell ref="BC120:BD121"/>
    <mergeCell ref="O121:AE121"/>
    <mergeCell ref="AG121:AW121"/>
    <mergeCell ref="B116:C117"/>
    <mergeCell ref="D116:I117"/>
    <mergeCell ref="J116:N117"/>
    <mergeCell ref="O116:AE116"/>
    <mergeCell ref="AG116:AW116"/>
    <mergeCell ref="AX116:AY117"/>
    <mergeCell ref="AZ116:AZ117"/>
    <mergeCell ref="BA116:BB117"/>
    <mergeCell ref="BC116:BD117"/>
    <mergeCell ref="O117:AE117"/>
    <mergeCell ref="AG117:AW117"/>
    <mergeCell ref="B113:C113"/>
    <mergeCell ref="D113:I113"/>
    <mergeCell ref="J113:N113"/>
    <mergeCell ref="O113:AW113"/>
    <mergeCell ref="AX113:BB113"/>
    <mergeCell ref="BC113:BD113"/>
    <mergeCell ref="B114:C115"/>
    <mergeCell ref="D114:I115"/>
    <mergeCell ref="J114:N115"/>
    <mergeCell ref="O114:AE114"/>
    <mergeCell ref="AG114:AW114"/>
    <mergeCell ref="AX114:AY115"/>
    <mergeCell ref="AZ114:AZ115"/>
    <mergeCell ref="BA114:BB115"/>
    <mergeCell ref="BC114:BD115"/>
    <mergeCell ref="O115:AE115"/>
    <mergeCell ref="AG115:AW115"/>
    <mergeCell ref="B110:C111"/>
    <mergeCell ref="D110:I111"/>
    <mergeCell ref="J110:N111"/>
    <mergeCell ref="O110:AE110"/>
    <mergeCell ref="AG110:AW110"/>
    <mergeCell ref="AX110:AY111"/>
    <mergeCell ref="AZ110:AZ111"/>
    <mergeCell ref="BA110:BB111"/>
    <mergeCell ref="BC110:BD111"/>
    <mergeCell ref="O111:AE111"/>
    <mergeCell ref="AG111:AW111"/>
    <mergeCell ref="B107:C107"/>
    <mergeCell ref="D107:I107"/>
    <mergeCell ref="J107:N107"/>
    <mergeCell ref="O107:AW107"/>
    <mergeCell ref="AX107:BB107"/>
    <mergeCell ref="BC107:BD107"/>
    <mergeCell ref="B108:C109"/>
    <mergeCell ref="D108:I109"/>
    <mergeCell ref="J108:N109"/>
    <mergeCell ref="O108:AE108"/>
    <mergeCell ref="AG108:AW108"/>
    <mergeCell ref="AX108:AY109"/>
    <mergeCell ref="AZ108:AZ109"/>
    <mergeCell ref="BA108:BB109"/>
    <mergeCell ref="BC108:BD109"/>
    <mergeCell ref="O109:AE109"/>
    <mergeCell ref="AG109:AW109"/>
    <mergeCell ref="B104:C105"/>
    <mergeCell ref="D104:I105"/>
    <mergeCell ref="J104:N105"/>
    <mergeCell ref="O104:AE104"/>
    <mergeCell ref="AG104:AW104"/>
    <mergeCell ref="BC101:BD101"/>
    <mergeCell ref="AX104:AY105"/>
    <mergeCell ref="AZ104:AZ105"/>
    <mergeCell ref="BA104:BB105"/>
    <mergeCell ref="BC104:BD105"/>
    <mergeCell ref="O105:AE105"/>
    <mergeCell ref="AG105:AW105"/>
    <mergeCell ref="D102:I103"/>
    <mergeCell ref="J102:N103"/>
    <mergeCell ref="O102:AE102"/>
    <mergeCell ref="AG102:AW102"/>
    <mergeCell ref="AX102:AY103"/>
    <mergeCell ref="B101:C101"/>
    <mergeCell ref="D101:I101"/>
    <mergeCell ref="J101:N101"/>
    <mergeCell ref="O101:AW101"/>
    <mergeCell ref="AX101:BB101"/>
    <mergeCell ref="BC98:BD99"/>
    <mergeCell ref="O99:AE99"/>
    <mergeCell ref="AG99:AW99"/>
    <mergeCell ref="AZ102:AZ103"/>
    <mergeCell ref="BA102:BB103"/>
    <mergeCell ref="BC102:BD103"/>
    <mergeCell ref="O103:AE103"/>
    <mergeCell ref="AG103:AW103"/>
    <mergeCell ref="O98:AE98"/>
    <mergeCell ref="AG98:AW98"/>
    <mergeCell ref="AX96:AY97"/>
    <mergeCell ref="AZ96:AZ97"/>
    <mergeCell ref="BA96:BB97"/>
    <mergeCell ref="AX98:AY99"/>
    <mergeCell ref="AZ98:AZ99"/>
    <mergeCell ref="BA98:BB99"/>
    <mergeCell ref="BC96:BD97"/>
    <mergeCell ref="O97:AE97"/>
    <mergeCell ref="AG97:AW97"/>
    <mergeCell ref="B1:BD1"/>
    <mergeCell ref="B83:C84"/>
    <mergeCell ref="D83:I84"/>
    <mergeCell ref="J83:N84"/>
    <mergeCell ref="O83:AE83"/>
    <mergeCell ref="AG83:AW83"/>
    <mergeCell ref="AX83:AY84"/>
    <mergeCell ref="AZ83:AZ84"/>
    <mergeCell ref="BA83:BB84"/>
    <mergeCell ref="BC83:BD84"/>
    <mergeCell ref="O84:AE84"/>
    <mergeCell ref="AG84:AW84"/>
    <mergeCell ref="B81:C82"/>
    <mergeCell ref="D81:I82"/>
    <mergeCell ref="J81:N82"/>
    <mergeCell ref="O81:AE81"/>
    <mergeCell ref="AG81:AW81"/>
    <mergeCell ref="AX81:AY82"/>
    <mergeCell ref="AZ81:AZ82"/>
    <mergeCell ref="BA81:BB82"/>
    <mergeCell ref="BC81:BD82"/>
    <mergeCell ref="O82:AE82"/>
    <mergeCell ref="AG82:AW82"/>
    <mergeCell ref="B79:C80"/>
    <mergeCell ref="D79:I80"/>
    <mergeCell ref="J79:N80"/>
    <mergeCell ref="O79:AE79"/>
    <mergeCell ref="AG79:AW79"/>
    <mergeCell ref="AX79:AY80"/>
    <mergeCell ref="AZ79:AZ80"/>
    <mergeCell ref="BA79:BB80"/>
    <mergeCell ref="BC79:BD80"/>
    <mergeCell ref="O80:AE80"/>
    <mergeCell ref="AG80:AW80"/>
    <mergeCell ref="B76:C76"/>
    <mergeCell ref="D76:I76"/>
    <mergeCell ref="J76:N76"/>
    <mergeCell ref="O76:AW76"/>
    <mergeCell ref="AX76:BB76"/>
    <mergeCell ref="BC76:BD76"/>
    <mergeCell ref="B77:C78"/>
    <mergeCell ref="D77:I78"/>
    <mergeCell ref="J77:N78"/>
    <mergeCell ref="O77:AE77"/>
    <mergeCell ref="AG77:AW77"/>
    <mergeCell ref="AX77:AY78"/>
    <mergeCell ref="AZ77:AZ78"/>
    <mergeCell ref="BA77:BB78"/>
    <mergeCell ref="BC77:BD78"/>
    <mergeCell ref="O78:AE78"/>
    <mergeCell ref="AG78:AW78"/>
    <mergeCell ref="B73:C74"/>
    <mergeCell ref="D73:I74"/>
    <mergeCell ref="J73:N74"/>
    <mergeCell ref="O73:AE73"/>
    <mergeCell ref="AG73:AW73"/>
    <mergeCell ref="AX73:AY74"/>
    <mergeCell ref="AZ73:AZ74"/>
    <mergeCell ref="BA73:BB74"/>
    <mergeCell ref="BC73:BD74"/>
    <mergeCell ref="O74:AE74"/>
    <mergeCell ref="AG74:AW74"/>
    <mergeCell ref="B71:C72"/>
    <mergeCell ref="D71:I72"/>
    <mergeCell ref="J71:N72"/>
    <mergeCell ref="O71:AE71"/>
    <mergeCell ref="AG71:AW71"/>
    <mergeCell ref="AX71:AY72"/>
    <mergeCell ref="AZ71:AZ72"/>
    <mergeCell ref="BA71:BB72"/>
    <mergeCell ref="BC71:BD72"/>
    <mergeCell ref="O72:AE72"/>
    <mergeCell ref="AG72:AW72"/>
    <mergeCell ref="B69:C70"/>
    <mergeCell ref="D69:I70"/>
    <mergeCell ref="J69:N70"/>
    <mergeCell ref="O69:AE69"/>
    <mergeCell ref="AG69:AW69"/>
    <mergeCell ref="AX69:AY70"/>
    <mergeCell ref="AZ69:AZ70"/>
    <mergeCell ref="BA69:BB70"/>
    <mergeCell ref="BC69:BD70"/>
    <mergeCell ref="O70:AE70"/>
    <mergeCell ref="AG70:AW70"/>
    <mergeCell ref="B67:C68"/>
    <mergeCell ref="D67:I68"/>
    <mergeCell ref="J67:N68"/>
    <mergeCell ref="O67:AE67"/>
    <mergeCell ref="AG67:AW67"/>
    <mergeCell ref="AX67:AY68"/>
    <mergeCell ref="AZ67:AZ68"/>
    <mergeCell ref="BA67:BB68"/>
    <mergeCell ref="BC67:BD68"/>
    <mergeCell ref="O68:AE68"/>
    <mergeCell ref="AG68:AW68"/>
    <mergeCell ref="B53:C54"/>
    <mergeCell ref="D53:I54"/>
    <mergeCell ref="J53:N54"/>
    <mergeCell ref="O53:AE53"/>
    <mergeCell ref="AG53:AW53"/>
    <mergeCell ref="AX53:AY54"/>
    <mergeCell ref="AZ53:AZ54"/>
    <mergeCell ref="BA53:BB54"/>
    <mergeCell ref="BC53:BD54"/>
    <mergeCell ref="O54:AE54"/>
    <mergeCell ref="AG54:AW54"/>
    <mergeCell ref="B51:C52"/>
    <mergeCell ref="D51:I52"/>
    <mergeCell ref="J51:N52"/>
    <mergeCell ref="O51:AE51"/>
    <mergeCell ref="AG51:AW51"/>
    <mergeCell ref="AX51:AY52"/>
    <mergeCell ref="AZ51:AZ52"/>
    <mergeCell ref="BA51:BB52"/>
    <mergeCell ref="BC51:BD52"/>
    <mergeCell ref="O52:AE52"/>
    <mergeCell ref="AG52:AW52"/>
    <mergeCell ref="B49:C50"/>
    <mergeCell ref="D49:I50"/>
    <mergeCell ref="J49:N50"/>
    <mergeCell ref="O49:AE49"/>
    <mergeCell ref="AG49:AW49"/>
    <mergeCell ref="AX49:AY50"/>
    <mergeCell ref="AZ49:AZ50"/>
    <mergeCell ref="BA49:BB50"/>
    <mergeCell ref="BC49:BD50"/>
    <mergeCell ref="O50:AE50"/>
    <mergeCell ref="AG50:AW50"/>
    <mergeCell ref="D46:I46"/>
    <mergeCell ref="J46:N46"/>
    <mergeCell ref="O46:AW46"/>
    <mergeCell ref="AX46:BB46"/>
    <mergeCell ref="BC46:BD46"/>
    <mergeCell ref="B47:C48"/>
    <mergeCell ref="D47:I48"/>
    <mergeCell ref="J47:N48"/>
    <mergeCell ref="O47:AE47"/>
    <mergeCell ref="AG47:AW47"/>
    <mergeCell ref="AX47:AY48"/>
    <mergeCell ref="AZ47:AZ48"/>
    <mergeCell ref="BA47:BB48"/>
    <mergeCell ref="BC47:BD48"/>
    <mergeCell ref="O48:AE48"/>
    <mergeCell ref="AG48:AW48"/>
    <mergeCell ref="B46:C46"/>
    <mergeCell ref="AX38:AY39"/>
    <mergeCell ref="AZ38:AZ39"/>
    <mergeCell ref="BA38:BB39"/>
    <mergeCell ref="BC38:BD39"/>
    <mergeCell ref="O39:AE39"/>
    <mergeCell ref="AG39:AW39"/>
    <mergeCell ref="B40:C41"/>
    <mergeCell ref="D40:I41"/>
    <mergeCell ref="J40:N41"/>
    <mergeCell ref="O40:AE40"/>
    <mergeCell ref="AG40:AW40"/>
    <mergeCell ref="AX40:AY41"/>
    <mergeCell ref="AZ40:AZ41"/>
    <mergeCell ref="BA40:BB41"/>
    <mergeCell ref="BC40:BD41"/>
    <mergeCell ref="O41:AE41"/>
    <mergeCell ref="AG41:AW41"/>
    <mergeCell ref="B38:C39"/>
    <mergeCell ref="D38:I39"/>
    <mergeCell ref="J38:N39"/>
    <mergeCell ref="O38:AE38"/>
    <mergeCell ref="AG38:AW38"/>
    <mergeCell ref="AX34:AY35"/>
    <mergeCell ref="AX36:AY37"/>
    <mergeCell ref="J34:N35"/>
    <mergeCell ref="O34:AE34"/>
    <mergeCell ref="AG34:AW34"/>
    <mergeCell ref="B36:C37"/>
    <mergeCell ref="D36:I37"/>
    <mergeCell ref="J36:N37"/>
    <mergeCell ref="O36:AE36"/>
    <mergeCell ref="AG36:AW36"/>
    <mergeCell ref="B34:C35"/>
    <mergeCell ref="D34:I35"/>
    <mergeCell ref="BA30:BB31"/>
    <mergeCell ref="BC30:BD31"/>
    <mergeCell ref="O31:AE31"/>
    <mergeCell ref="AG31:AW31"/>
    <mergeCell ref="AZ36:AZ37"/>
    <mergeCell ref="BA36:BB37"/>
    <mergeCell ref="BC36:BD37"/>
    <mergeCell ref="O37:AE37"/>
    <mergeCell ref="AG37:AW37"/>
    <mergeCell ref="BC34:BD35"/>
    <mergeCell ref="BA34:BB35"/>
    <mergeCell ref="B32:C33"/>
    <mergeCell ref="D32:I33"/>
    <mergeCell ref="J32:N33"/>
    <mergeCell ref="O32:AE32"/>
    <mergeCell ref="AG32:AW32"/>
    <mergeCell ref="AX32:AY33"/>
    <mergeCell ref="AZ34:AZ35"/>
    <mergeCell ref="O35:AE35"/>
    <mergeCell ref="AG35:AW35"/>
    <mergeCell ref="BC28:BD29"/>
    <mergeCell ref="AZ32:AZ33"/>
    <mergeCell ref="BA32:BB33"/>
    <mergeCell ref="BC32:BD33"/>
    <mergeCell ref="O33:AE33"/>
    <mergeCell ref="AG33:AW33"/>
    <mergeCell ref="O30:AE30"/>
    <mergeCell ref="AG30:AW30"/>
    <mergeCell ref="AX30:AY31"/>
    <mergeCell ref="AZ30:AZ31"/>
    <mergeCell ref="J28:N29"/>
    <mergeCell ref="O28:AE28"/>
    <mergeCell ref="AG28:AW28"/>
    <mergeCell ref="AX28:AY29"/>
    <mergeCell ref="AZ28:AZ29"/>
    <mergeCell ref="BA28:BB29"/>
    <mergeCell ref="O29:AE29"/>
    <mergeCell ref="AX25:BB25"/>
    <mergeCell ref="D26:I27"/>
    <mergeCell ref="J26:N27"/>
    <mergeCell ref="O26:AE26"/>
    <mergeCell ref="AG26:AW26"/>
    <mergeCell ref="BC25:BD25"/>
    <mergeCell ref="BC26:BD27"/>
    <mergeCell ref="AZ26:AZ27"/>
    <mergeCell ref="BA26:BB27"/>
    <mergeCell ref="O27:AE27"/>
    <mergeCell ref="B57:C58"/>
    <mergeCell ref="AZ59:AZ60"/>
    <mergeCell ref="BA59:BB60"/>
    <mergeCell ref="AX56:BB56"/>
    <mergeCell ref="O59:AE59"/>
    <mergeCell ref="BA61:BB62"/>
    <mergeCell ref="AG58:AW58"/>
    <mergeCell ref="D57:I58"/>
    <mergeCell ref="J57:N58"/>
    <mergeCell ref="AU5:AY5"/>
    <mergeCell ref="O56:AW56"/>
    <mergeCell ref="D22:I23"/>
    <mergeCell ref="J22:N23"/>
    <mergeCell ref="AG27:AW27"/>
    <mergeCell ref="AG19:AW19"/>
    <mergeCell ref="AG18:AW18"/>
    <mergeCell ref="AX26:AY27"/>
    <mergeCell ref="AG29:AW29"/>
    <mergeCell ref="D25:I25"/>
    <mergeCell ref="O23:AE23"/>
    <mergeCell ref="B25:C25"/>
    <mergeCell ref="B26:C27"/>
    <mergeCell ref="B28:C29"/>
    <mergeCell ref="H5:L5"/>
    <mergeCell ref="AA5:AB5"/>
    <mergeCell ref="AD5:AH5"/>
    <mergeCell ref="J25:N25"/>
    <mergeCell ref="O25:AW25"/>
    <mergeCell ref="D28:I29"/>
    <mergeCell ref="B20:C21"/>
    <mergeCell ref="D20:I21"/>
    <mergeCell ref="J20:N21"/>
    <mergeCell ref="O20:AE20"/>
    <mergeCell ref="O21:AE21"/>
    <mergeCell ref="J30:N31"/>
    <mergeCell ref="B22:C23"/>
    <mergeCell ref="B30:C31"/>
    <mergeCell ref="D30:I31"/>
    <mergeCell ref="O22:AE22"/>
    <mergeCell ref="BC22:BD23"/>
    <mergeCell ref="AG23:AW23"/>
    <mergeCell ref="AG22:AW22"/>
    <mergeCell ref="AX22:AY23"/>
    <mergeCell ref="AZ22:AZ23"/>
    <mergeCell ref="BA22:BB23"/>
    <mergeCell ref="BC20:BD21"/>
    <mergeCell ref="AG20:AW20"/>
    <mergeCell ref="AX20:AY21"/>
    <mergeCell ref="AZ20:AZ21"/>
    <mergeCell ref="BA20:BB21"/>
    <mergeCell ref="AG21:AW21"/>
    <mergeCell ref="BC16:BD17"/>
    <mergeCell ref="AG16:AW16"/>
    <mergeCell ref="AX18:AY19"/>
    <mergeCell ref="AZ18:AZ19"/>
    <mergeCell ref="BA18:BB19"/>
    <mergeCell ref="B18:C19"/>
    <mergeCell ref="D18:I19"/>
    <mergeCell ref="J18:N19"/>
    <mergeCell ref="O18:AE18"/>
    <mergeCell ref="O19:AE19"/>
    <mergeCell ref="AX14:AY15"/>
    <mergeCell ref="AZ14:AZ15"/>
    <mergeCell ref="BA14:BB15"/>
    <mergeCell ref="AG14:AW14"/>
    <mergeCell ref="B16:C17"/>
    <mergeCell ref="D16:I17"/>
    <mergeCell ref="J16:N17"/>
    <mergeCell ref="O16:AE16"/>
    <mergeCell ref="O17:AE17"/>
    <mergeCell ref="AZ16:AZ17"/>
    <mergeCell ref="AX8:AY9"/>
    <mergeCell ref="AZ8:AZ9"/>
    <mergeCell ref="BA8:BB9"/>
    <mergeCell ref="AG13:AW13"/>
    <mergeCell ref="O10:AE10"/>
    <mergeCell ref="O11:AE11"/>
    <mergeCell ref="J10:N11"/>
    <mergeCell ref="B7:C7"/>
    <mergeCell ref="D7:I7"/>
    <mergeCell ref="J7:N7"/>
    <mergeCell ref="O7:AW7"/>
    <mergeCell ref="AG8:AW8"/>
    <mergeCell ref="B10:C11"/>
    <mergeCell ref="D10:I11"/>
    <mergeCell ref="O66:AW66"/>
    <mergeCell ref="AG62:AW62"/>
    <mergeCell ref="B61:C62"/>
    <mergeCell ref="D61:I62"/>
    <mergeCell ref="B8:C9"/>
    <mergeCell ref="D8:I9"/>
    <mergeCell ref="J8:N9"/>
    <mergeCell ref="O8:AE8"/>
    <mergeCell ref="O9:AE9"/>
    <mergeCell ref="O13:AE13"/>
    <mergeCell ref="BC18:BD19"/>
    <mergeCell ref="AX16:AY17"/>
    <mergeCell ref="BC10:BD11"/>
    <mergeCell ref="AX10:AY11"/>
    <mergeCell ref="AZ10:AZ11"/>
    <mergeCell ref="O14:AE14"/>
    <mergeCell ref="O15:AE15"/>
    <mergeCell ref="AX12:AY13"/>
    <mergeCell ref="AZ12:AZ13"/>
    <mergeCell ref="BA12:BB13"/>
    <mergeCell ref="BC56:BD56"/>
    <mergeCell ref="BA57:BB58"/>
    <mergeCell ref="BC8:BD9"/>
    <mergeCell ref="AG9:AW9"/>
    <mergeCell ref="BC7:BD7"/>
    <mergeCell ref="AX7:BB7"/>
    <mergeCell ref="BC14:BD15"/>
    <mergeCell ref="AG12:AW12"/>
    <mergeCell ref="BC12:BD13"/>
    <mergeCell ref="AG10:AW10"/>
    <mergeCell ref="AX63:AY64"/>
    <mergeCell ref="AZ63:AZ64"/>
    <mergeCell ref="BA63:BB64"/>
    <mergeCell ref="AG11:AW11"/>
    <mergeCell ref="AG64:AW64"/>
    <mergeCell ref="AG63:AW63"/>
    <mergeCell ref="BA10:BB11"/>
    <mergeCell ref="BA16:BB17"/>
    <mergeCell ref="AG17:AW17"/>
    <mergeCell ref="AG15:AW15"/>
    <mergeCell ref="J90:N91"/>
    <mergeCell ref="O90:AE90"/>
    <mergeCell ref="D140:I141"/>
    <mergeCell ref="AX140:AY141"/>
    <mergeCell ref="AG93:AW93"/>
    <mergeCell ref="J140:N141"/>
    <mergeCell ref="O91:AE91"/>
    <mergeCell ref="J96:N97"/>
    <mergeCell ref="O96:AE96"/>
    <mergeCell ref="AG96:AW96"/>
    <mergeCell ref="AX139:BB139"/>
    <mergeCell ref="J139:N139"/>
    <mergeCell ref="D139:I139"/>
    <mergeCell ref="B139:C139"/>
    <mergeCell ref="AG140:AW140"/>
    <mergeCell ref="O140:AE140"/>
    <mergeCell ref="B96:C97"/>
    <mergeCell ref="D96:I97"/>
    <mergeCell ref="B92:C93"/>
    <mergeCell ref="D92:I93"/>
    <mergeCell ref="J92:N93"/>
    <mergeCell ref="B140:C141"/>
    <mergeCell ref="B98:C99"/>
    <mergeCell ref="D98:I99"/>
    <mergeCell ref="J98:N99"/>
    <mergeCell ref="B102:C103"/>
    <mergeCell ref="AG90:AW90"/>
    <mergeCell ref="AX90:AY91"/>
    <mergeCell ref="AZ90:AZ91"/>
    <mergeCell ref="BA90:BB91"/>
    <mergeCell ref="B95:C95"/>
    <mergeCell ref="D95:I95"/>
    <mergeCell ref="J95:N95"/>
    <mergeCell ref="O95:AW95"/>
    <mergeCell ref="AX95:BB95"/>
    <mergeCell ref="D90:I91"/>
    <mergeCell ref="BC140:BD141"/>
    <mergeCell ref="O141:AE141"/>
    <mergeCell ref="AG141:AW141"/>
    <mergeCell ref="BC139:BD139"/>
    <mergeCell ref="BC92:BD93"/>
    <mergeCell ref="O92:AE92"/>
    <mergeCell ref="AZ140:AZ141"/>
    <mergeCell ref="BA140:BB141"/>
    <mergeCell ref="O139:AW139"/>
    <mergeCell ref="AZ92:AZ93"/>
    <mergeCell ref="BC95:BD95"/>
    <mergeCell ref="BC57:BD58"/>
    <mergeCell ref="AG57:AW57"/>
    <mergeCell ref="AX57:AY58"/>
    <mergeCell ref="AZ57:AZ58"/>
    <mergeCell ref="AX66:BB66"/>
    <mergeCell ref="BC89:BD89"/>
    <mergeCell ref="AX92:AY93"/>
    <mergeCell ref="BC90:BD91"/>
    <mergeCell ref="AG91:AW91"/>
    <mergeCell ref="B89:C89"/>
    <mergeCell ref="D89:I89"/>
    <mergeCell ref="D63:I64"/>
    <mergeCell ref="J89:N89"/>
    <mergeCell ref="B63:C64"/>
    <mergeCell ref="BC66:BD66"/>
    <mergeCell ref="BC63:BD64"/>
    <mergeCell ref="B66:C66"/>
    <mergeCell ref="D66:I66"/>
    <mergeCell ref="J66:N66"/>
    <mergeCell ref="O63:AE63"/>
    <mergeCell ref="O64:AE64"/>
    <mergeCell ref="O62:AE62"/>
    <mergeCell ref="J63:N64"/>
    <mergeCell ref="B59:C60"/>
    <mergeCell ref="D59:I60"/>
    <mergeCell ref="J59:N60"/>
    <mergeCell ref="O60:AE60"/>
    <mergeCell ref="O61:AE61"/>
    <mergeCell ref="J61:N62"/>
    <mergeCell ref="BC59:BD60"/>
    <mergeCell ref="AG59:AW59"/>
    <mergeCell ref="AX59:AY60"/>
    <mergeCell ref="BC61:BD62"/>
    <mergeCell ref="AG61:AW61"/>
    <mergeCell ref="AX61:AY62"/>
    <mergeCell ref="AZ61:AZ62"/>
    <mergeCell ref="AG60:AW60"/>
    <mergeCell ref="B206:BD206"/>
    <mergeCell ref="D12:I13"/>
    <mergeCell ref="J12:N13"/>
    <mergeCell ref="O12:AE12"/>
    <mergeCell ref="B204:BD204"/>
    <mergeCell ref="AX89:BB89"/>
    <mergeCell ref="B90:C91"/>
    <mergeCell ref="O89:AW89"/>
    <mergeCell ref="BA92:BB93"/>
    <mergeCell ref="O93:AE93"/>
    <mergeCell ref="AG92:AW92"/>
    <mergeCell ref="B12:C13"/>
    <mergeCell ref="B56:C56"/>
    <mergeCell ref="D56:I56"/>
    <mergeCell ref="J56:N56"/>
    <mergeCell ref="B14:C15"/>
    <mergeCell ref="D14:I15"/>
    <mergeCell ref="J14:N15"/>
    <mergeCell ref="O57:AE57"/>
    <mergeCell ref="O58:AE5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</oddFooter>
  </headerFooter>
  <rowBreaks count="4" manualBreakCount="4">
    <brk id="43" max="55" man="1"/>
    <brk id="86" max="55" man="1"/>
    <brk id="136" max="55" man="1"/>
    <brk id="186" max="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B1" sqref="B1:G1"/>
    </sheetView>
  </sheetViews>
  <sheetFormatPr defaultColWidth="10.8515625" defaultRowHeight="12.75"/>
  <cols>
    <col min="1" max="1" width="1.7109375" style="0" customWidth="1"/>
    <col min="2" max="2" width="7.7109375" style="141" customWidth="1"/>
    <col min="3" max="3" width="35.8515625" style="141" bestFit="1" customWidth="1"/>
    <col min="4" max="16384" width="10.8515625" style="141" customWidth="1"/>
  </cols>
  <sheetData>
    <row r="1" spans="1:8" ht="36.75" customHeight="1">
      <c r="A1" s="1"/>
      <c r="B1" s="337"/>
      <c r="C1" s="337"/>
      <c r="D1" s="337"/>
      <c r="E1" s="337"/>
      <c r="F1" s="337"/>
      <c r="G1" s="337"/>
      <c r="H1" s="158"/>
    </row>
    <row r="2" ht="11.25" customHeight="1"/>
    <row r="3" ht="11.25" customHeight="1"/>
    <row r="4" spans="1:2" ht="18">
      <c r="A4" s="104"/>
      <c r="B4" s="124" t="s">
        <v>227</v>
      </c>
    </row>
    <row r="5" ht="11.25" customHeight="1">
      <c r="A5" s="120"/>
    </row>
    <row r="6" ht="11.25" customHeight="1">
      <c r="A6" s="120"/>
    </row>
    <row r="7" spans="2:3" ht="15.75">
      <c r="B7" s="143" t="s">
        <v>5</v>
      </c>
      <c r="C7" s="144">
        <f>IF(ISBLANK(Endrunde!$BA$200),"",IF(Endrunde!$AX$200&lt;Endrunde!$BA$200,Endrunde!$AG$200,Endrunde!$O$200))</f>
      </c>
    </row>
    <row r="8" spans="2:3" ht="15">
      <c r="B8" s="145" t="s">
        <v>6</v>
      </c>
      <c r="C8" s="146">
        <f>IF(ISBLANK(Endrunde!$BA$200),"",IF(Endrunde!$AX$200&gt;Endrunde!$BA$200,Endrunde!$AG$200,Endrunde!$O$200))</f>
      </c>
    </row>
    <row r="9" spans="2:3" ht="15">
      <c r="B9" s="147" t="s">
        <v>7</v>
      </c>
      <c r="C9" s="146">
        <f>IF(ISBLANK(Endrunde!$BA$196),"",IF(Endrunde!$AX$196&lt;Endrunde!$BA$196,Endrunde!$AG$196,Endrunde!$O$196))</f>
      </c>
    </row>
    <row r="10" spans="2:3" ht="15">
      <c r="B10" s="145" t="s">
        <v>8</v>
      </c>
      <c r="C10" s="146">
        <f>IF(ISBLANK(Endrunde!$BA$196),"",IF(Endrunde!$AX$196&gt;Endrunde!$BA$196,Endrunde!$AG$196,Endrunde!$O$196))</f>
      </c>
    </row>
    <row r="11" spans="2:3" ht="15">
      <c r="B11" s="147" t="s">
        <v>199</v>
      </c>
      <c r="C11" s="146">
        <f>IF(ISBLANK(Endrunde!$BA$184),"",IF(Endrunde!$AX$184&lt;Endrunde!$BA$184,Endrunde!$AG$184,Endrunde!$O$184))</f>
      </c>
    </row>
    <row r="12" spans="2:3" ht="15">
      <c r="B12" s="145" t="s">
        <v>200</v>
      </c>
      <c r="C12" s="146">
        <f>IF(ISBLANK(Endrunde!$BA$184),"",IF(Endrunde!$AX$184&gt;Endrunde!$BA$184,Endrunde!$AG$184,Endrunde!$O$184))</f>
      </c>
    </row>
    <row r="13" spans="2:3" ht="15">
      <c r="B13" s="147" t="s">
        <v>201</v>
      </c>
      <c r="C13" s="146">
        <f>IF(ISBLANK(Endrunde!$BA$180),"",IF(Endrunde!$AX$180&lt;Endrunde!$BA$180,Endrunde!$AG$180,Endrunde!$O$180))</f>
      </c>
    </row>
    <row r="14" spans="2:3" ht="15">
      <c r="B14" s="145" t="s">
        <v>202</v>
      </c>
      <c r="C14" s="146">
        <f>IF(ISBLANK(Endrunde!$BA$180),"",IF(Endrunde!$AX$180&gt;Endrunde!$BA$180,Endrunde!$AG$180,Endrunde!$O$180))</f>
      </c>
    </row>
    <row r="15" spans="2:3" ht="15">
      <c r="B15" s="147" t="s">
        <v>203</v>
      </c>
      <c r="C15" s="146">
        <f>IF(ISBLANK(Endrunde!$BA$168),"",IF(Endrunde!$AX$168&lt;Endrunde!$BA$168,Endrunde!$AG$168,Endrunde!$O$168))</f>
      </c>
    </row>
    <row r="16" spans="2:3" ht="15">
      <c r="B16" s="145" t="s">
        <v>204</v>
      </c>
      <c r="C16" s="146">
        <f>IF(ISBLANK(Endrunde!$BA$168),"",IF(Endrunde!$AX$168&gt;Endrunde!$BA$168,Endrunde!$AG$168,Endrunde!$O$168))</f>
      </c>
    </row>
    <row r="17" spans="2:3" ht="15">
      <c r="B17" s="147" t="s">
        <v>205</v>
      </c>
      <c r="C17" s="146">
        <f>IF(ISBLANK(Endrunde!$BA$164),"",IF(Endrunde!$AX$164&lt;Endrunde!$BA$164,Endrunde!$AG$164,Endrunde!$O$164))</f>
      </c>
    </row>
    <row r="18" spans="2:3" ht="15">
      <c r="B18" s="145" t="s">
        <v>206</v>
      </c>
      <c r="C18" s="146">
        <f>IF(ISBLANK(Endrunde!$BA$164),"",IF(Endrunde!$AX$164&gt;Endrunde!$BA$164,Endrunde!$AG$164,Endrunde!$O$164))</f>
      </c>
    </row>
    <row r="19" spans="2:3" ht="15">
      <c r="B19" s="147" t="s">
        <v>207</v>
      </c>
      <c r="C19" s="146">
        <f>IF(ISBLANK(Endrunde!$BA$152),"",IF(Endrunde!$AX$152&lt;Endrunde!$BA$152,Endrunde!$AG$152,Endrunde!$O$152))</f>
      </c>
    </row>
    <row r="20" spans="2:3" ht="15">
      <c r="B20" s="145" t="s">
        <v>208</v>
      </c>
      <c r="C20" s="146">
        <f>IF(ISBLANK(Endrunde!$BA$152),"",IF(Endrunde!$AX$152&gt;Endrunde!$BA$152,Endrunde!$AG$152,Endrunde!$O$152))</f>
      </c>
    </row>
    <row r="21" spans="2:3" ht="15">
      <c r="B21" s="147" t="s">
        <v>209</v>
      </c>
      <c r="C21" s="146">
        <f>IF(ISBLANK(Endrunde!$BA$148),"",IF(Endrunde!$AX$148&lt;Endrunde!$BA$148,Endrunde!$AG$148,Endrunde!$O$148))</f>
      </c>
    </row>
    <row r="22" spans="2:3" ht="15">
      <c r="B22" s="145" t="s">
        <v>210</v>
      </c>
      <c r="C22" s="146">
        <f>IF(ISBLANK(Endrunde!$BA$148),"",IF(Endrunde!$AX$148&gt;Endrunde!$BA$148,Endrunde!$AG$148,Endrunde!$O$148))</f>
      </c>
    </row>
    <row r="23" spans="2:3" ht="15">
      <c r="B23" s="147" t="s">
        <v>211</v>
      </c>
      <c r="C23" s="146">
        <f>IF(ISBLANK(Endrunde!$BA$192),"",IF(Endrunde!$AX$192&lt;Endrunde!$BA$192,Endrunde!$AG$192,Endrunde!$O$192))</f>
      </c>
    </row>
    <row r="24" spans="2:3" ht="15">
      <c r="B24" s="145" t="s">
        <v>212</v>
      </c>
      <c r="C24" s="146">
        <f>IF(ISBLANK(Endrunde!$BA$192),"",IF(Endrunde!$AX$192&gt;Endrunde!$BA$192,Endrunde!$AG$192,Endrunde!$O$192))</f>
      </c>
    </row>
    <row r="25" spans="2:3" ht="15">
      <c r="B25" s="147" t="s">
        <v>213</v>
      </c>
      <c r="C25" s="146">
        <f>IF(ISBLANK(Endrunde!$BA$188),"",IF(Endrunde!$AX$188&lt;Endrunde!$BA$188,Endrunde!$AG$188,Endrunde!$O$188))</f>
      </c>
    </row>
    <row r="26" spans="2:3" ht="15">
      <c r="B26" s="145" t="s">
        <v>214</v>
      </c>
      <c r="C26" s="146">
        <f>IF(ISBLANK(Endrunde!$BA$188),"",IF(Endrunde!$AX$188&gt;Endrunde!$BA$188,Endrunde!$AG$188,Endrunde!$O$188))</f>
      </c>
    </row>
    <row r="27" spans="2:3" ht="15">
      <c r="B27" s="147" t="s">
        <v>215</v>
      </c>
      <c r="C27" s="146">
        <f>IF(ISBLANK(Endrunde!$BA$176),"",IF(Endrunde!$AX$176&lt;Endrunde!$BA$176,Endrunde!$AG$176,Endrunde!$O$176))</f>
      </c>
    </row>
    <row r="28" spans="2:3" ht="15">
      <c r="B28" s="145" t="s">
        <v>216</v>
      </c>
      <c r="C28" s="146">
        <f>IF(ISBLANK(Endrunde!$BA$176),"",IF(Endrunde!$AX$176&gt;Endrunde!$BA$176,Endrunde!$AG$176,Endrunde!$O$176))</f>
      </c>
    </row>
    <row r="29" spans="2:3" ht="15">
      <c r="B29" s="147" t="s">
        <v>217</v>
      </c>
      <c r="C29" s="146">
        <f>IF(ISBLANK(Endrunde!$BA$172),"",IF(Endrunde!$AX$172&lt;Endrunde!$BA$172,Endrunde!$AG$172,Endrunde!$O$172))</f>
      </c>
    </row>
    <row r="30" spans="2:3" ht="15">
      <c r="B30" s="145" t="s">
        <v>218</v>
      </c>
      <c r="C30" s="146">
        <f>IF(ISBLANK(Endrunde!$BA$172),"",IF(Endrunde!$AX$172&gt;Endrunde!$BA$172,Endrunde!$AG$172,Endrunde!$O$172))</f>
      </c>
    </row>
    <row r="31" spans="2:3" ht="15">
      <c r="B31" s="147" t="s">
        <v>219</v>
      </c>
      <c r="C31" s="146">
        <f>IF(ISBLANK(Endrunde!$BA$160),"",IF(Endrunde!$AX$160&lt;Endrunde!$BA$160,Endrunde!$AG$160,Endrunde!$O$160))</f>
      </c>
    </row>
    <row r="32" spans="2:3" ht="15">
      <c r="B32" s="145" t="s">
        <v>220</v>
      </c>
      <c r="C32" s="146">
        <f>IF(ISBLANK(Endrunde!$BA$160),"",IF(Endrunde!$AX$160&gt;Endrunde!$BA$160,Endrunde!$AG$160,Endrunde!$O$160))</f>
      </c>
    </row>
    <row r="33" spans="2:3" ht="15">
      <c r="B33" s="147" t="s">
        <v>221</v>
      </c>
      <c r="C33" s="146">
        <f>IF(ISBLANK(Endrunde!$BA$156),"",IF(Endrunde!$AX$156&lt;Endrunde!$BA$156,Endrunde!$AG$156,Endrunde!$O$156))</f>
      </c>
    </row>
    <row r="34" spans="2:3" ht="15">
      <c r="B34" s="145" t="s">
        <v>222</v>
      </c>
      <c r="C34" s="146">
        <f>IF(ISBLANK(Endrunde!$BA$156),"",IF(Endrunde!$AX$156&gt;Endrunde!$BA$156,Endrunde!$AG$156,Endrunde!$O$156))</f>
      </c>
    </row>
    <row r="35" spans="2:3" ht="15">
      <c r="B35" s="147" t="s">
        <v>223</v>
      </c>
      <c r="C35" s="146">
        <f>IF(ISBLANK(Endrunde!$BA$144),"",IF(Endrunde!$AX$144&lt;Endrunde!$BA$144,Endrunde!$AG$144,Endrunde!$O$144))</f>
      </c>
    </row>
    <row r="36" spans="2:3" ht="15">
      <c r="B36" s="145" t="s">
        <v>224</v>
      </c>
      <c r="C36" s="146">
        <f>IF(ISBLANK(Endrunde!$BA$144),"",IF(Endrunde!$AX$144&gt;Endrunde!$BA$144,Endrunde!$AG$144,Endrunde!$O$144))</f>
      </c>
    </row>
    <row r="37" spans="2:3" ht="15">
      <c r="B37" s="147" t="s">
        <v>225</v>
      </c>
      <c r="C37" s="146">
        <f>IF(ISBLANK(Endrunde!$BA$140),"",IF(Endrunde!$AX$140&lt;Endrunde!$BA$140,Endrunde!$AG$140,Endrunde!$O$140))</f>
      </c>
    </row>
    <row r="38" spans="2:3" ht="15">
      <c r="B38" s="145" t="s">
        <v>226</v>
      </c>
      <c r="C38" s="146">
        <f>IF(ISBLANK(Endrunde!$BA$140),"",IF(Endrunde!$AX$140&gt;Endrunde!$BA$140,Endrunde!$AG$140,Endrunde!$O$140))</f>
      </c>
    </row>
  </sheetData>
  <sheetProtection/>
  <mergeCells count="1">
    <mergeCell ref="B1:G1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/>
  <headerFooter alignWithMargins="0">
    <oddFooter>&amp;R&amp;D  Tschirdewahn  TTFP
&amp;F/&amp;A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Hans</cp:lastModifiedBy>
  <cp:lastPrinted>2020-02-15T11:22:36Z</cp:lastPrinted>
  <dcterms:created xsi:type="dcterms:W3CDTF">2002-02-21T07:48:38Z</dcterms:created>
  <dcterms:modified xsi:type="dcterms:W3CDTF">2020-02-28T13:39:15Z</dcterms:modified>
  <cp:category/>
  <cp:version/>
  <cp:contentType/>
  <cp:contentStatus/>
</cp:coreProperties>
</file>